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updateLinks="always" codeName="ThisWorkbook" defaultThemeVersion="166925"/>
  <mc:AlternateContent xmlns:mc="http://schemas.openxmlformats.org/markup-compatibility/2006">
    <mc:Choice Requires="x15">
      <x15ac:absPath xmlns:x15ac="http://schemas.microsoft.com/office/spreadsheetml/2010/11/ac" url="U:\09事業者係\04 支援関係\19介護職員・介護支援専門員居住支援手当事業\03_申請等様式\02_確定版（ロック済）\"/>
    </mc:Choice>
  </mc:AlternateContent>
  <xr:revisionPtr revIDLastSave="0" documentId="13_ncr:1_{9CD6AFE3-F6ED-4EE0-AB33-58E8DCB5BBEA}" xr6:coauthVersionLast="47" xr6:coauthVersionMax="47" xr10:uidLastSave="{00000000-0000-0000-0000-000000000000}"/>
  <bookViews>
    <workbookView xWindow="-110" yWindow="-110" windowWidth="19420" windowHeight="11500" tabRatio="698" xr2:uid="{00000000-000D-0000-FFFF-FFFF00000000}"/>
  </bookViews>
  <sheets>
    <sheet name="シート一覧" sheetId="1" r:id="rId1"/>
    <sheet name="【入力シート】" sheetId="2" r:id="rId2"/>
    <sheet name="①【入力】就業規則等一覧" sheetId="3" r:id="rId3"/>
    <sheet name="①【入力】別紙_職員一覧" sheetId="4" r:id="rId4"/>
    <sheet name="①事業所別一覧" sheetId="5" r:id="rId5"/>
    <sheet name="①提出内容確認書" sheetId="6" r:id="rId6"/>
    <sheet name="①第１号様式_交付申請書" sheetId="7" r:id="rId7"/>
    <sheet name="②【入力】就業規則等一覧（変更）" sheetId="8" r:id="rId8"/>
    <sheet name="②【入力】別紙_職員一覧（変更）" sheetId="21" r:id="rId9"/>
    <sheet name="②事業所別一覧 (変更)" sheetId="10" r:id="rId10"/>
    <sheet name="②提出内容確認書（変更）" sheetId="11" r:id="rId11"/>
    <sheet name="②第３号様式_変更交付申請書" sheetId="12" r:id="rId12"/>
    <sheet name="③第５号様式_請求書" sheetId="13" r:id="rId13"/>
    <sheet name="③口座振替依頼書" sheetId="20" r:id="rId14"/>
    <sheet name="④【入力】別紙_職員一覧（実績）" sheetId="14" r:id="rId15"/>
    <sheet name="④事業所別一覧 (実績)" sheetId="15" r:id="rId16"/>
    <sheet name="④第６号様式_実績報告書" sheetId="16" r:id="rId17"/>
    <sheet name="④精算書" sheetId="17" r:id="rId18"/>
    <sheet name="【集計シート】" sheetId="18" r:id="rId19"/>
    <sheet name="リスト" sheetId="19" r:id="rId20"/>
  </sheets>
  <definedNames>
    <definedName name="_xlnm.Print_Area" localSheetId="2">①【入力】就業規則等一覧!$A$1:$AF$34</definedName>
    <definedName name="_xlnm.Print_Area" localSheetId="4">①事業所別一覧!$A$1:$N$29</definedName>
    <definedName name="_xlnm.Print_Area" localSheetId="5">①提出内容確認書!$A$1:$AE$22</definedName>
    <definedName name="_xlnm.Print_Area" localSheetId="7">'②【入力】就業規則等一覧（変更）'!$A$1:$AG$34</definedName>
    <definedName name="_xlnm.Print_Area" localSheetId="9">'②事業所別一覧 (変更)'!$A$1:$N$29</definedName>
    <definedName name="_xlnm.Print_Area" localSheetId="11">②第３号様式_変更交付申請書!$A$1:$AE$53</definedName>
    <definedName name="_xlnm.Print_Area" localSheetId="10">'②提出内容確認書（変更）'!$A$1:$AE$22</definedName>
    <definedName name="_xlnm.Print_Area" localSheetId="13">③口座振替依頼書!$A$1:$AX$32</definedName>
    <definedName name="_xlnm.Print_Area" localSheetId="12">③第５号様式_請求書!$A$1:$AE$47</definedName>
    <definedName name="_xlnm.Print_Area" localSheetId="14">'④【入力】別紙_職員一覧（実績）'!$A$2:$R$114</definedName>
    <definedName name="_xlnm.Print_Area" localSheetId="15">'④事業所別一覧 (実績)'!$A$1:$M$29</definedName>
    <definedName name="_xlnm.Print_Area" localSheetId="17">④精算書!$A$1:$AI$39</definedName>
    <definedName name="_xlnm.Print_Area" localSheetId="16">④第６号様式_実績報告書!$A$1:$AE$52</definedName>
    <definedName name="_xlnm.Print_Titles" localSheetId="3">①【入力】別紙_職員一覧!$1:$12</definedName>
    <definedName name="_xlnm.Print_Titles" localSheetId="8">'②【入力】別紙_職員一覧（変更）'!$1:$12</definedName>
    <definedName name="_xlnm.Print_Titles" localSheetId="14">'④【入力】別紙_職員一覧（実績）'!$1:$14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4" i="12" l="1"/>
  <c r="R10" i="20"/>
  <c r="Z2" i="18"/>
  <c r="T2" i="18"/>
  <c r="M26" i="17"/>
  <c r="M28" i="17"/>
  <c r="R8" i="14"/>
  <c r="P26" i="21"/>
  <c r="P27" i="21"/>
  <c r="P28" i="21"/>
  <c r="P29" i="21"/>
  <c r="P30" i="21"/>
  <c r="P31" i="21"/>
  <c r="P32" i="21"/>
  <c r="P33" i="21"/>
  <c r="P34" i="21"/>
  <c r="P35" i="21"/>
  <c r="P36" i="21"/>
  <c r="P37" i="21"/>
  <c r="P38" i="21"/>
  <c r="P39" i="21"/>
  <c r="P40" i="21"/>
  <c r="P41" i="21"/>
  <c r="P42" i="21"/>
  <c r="P43" i="21"/>
  <c r="P44" i="21"/>
  <c r="P45" i="21"/>
  <c r="P46" i="21"/>
  <c r="P47" i="21"/>
  <c r="P48" i="21"/>
  <c r="P49" i="21"/>
  <c r="P50" i="21"/>
  <c r="P51" i="21"/>
  <c r="P52" i="21"/>
  <c r="P53" i="21"/>
  <c r="P54" i="21"/>
  <c r="P55" i="21"/>
  <c r="P56" i="21"/>
  <c r="P57" i="21"/>
  <c r="P58" i="21"/>
  <c r="P59" i="21"/>
  <c r="P60" i="21"/>
  <c r="P61" i="21"/>
  <c r="P62" i="21"/>
  <c r="P63" i="21"/>
  <c r="P64" i="21"/>
  <c r="P65" i="21"/>
  <c r="P66" i="21"/>
  <c r="P67" i="21"/>
  <c r="P68" i="21"/>
  <c r="P69" i="21"/>
  <c r="P70" i="21"/>
  <c r="P71" i="21"/>
  <c r="P72" i="21"/>
  <c r="P73" i="21"/>
  <c r="P74" i="21"/>
  <c r="P75" i="21"/>
  <c r="P76" i="21"/>
  <c r="P77" i="21"/>
  <c r="P78" i="21"/>
  <c r="P79" i="21"/>
  <c r="P80" i="21"/>
  <c r="P81" i="21"/>
  <c r="P82" i="21"/>
  <c r="P83" i="21"/>
  <c r="P84" i="21"/>
  <c r="P85" i="21"/>
  <c r="P86" i="21"/>
  <c r="P87" i="21"/>
  <c r="P88" i="21"/>
  <c r="P89" i="21"/>
  <c r="P90" i="21"/>
  <c r="P91" i="21"/>
  <c r="P92" i="21"/>
  <c r="P93" i="21"/>
  <c r="P94" i="21"/>
  <c r="P95" i="21"/>
  <c r="P96" i="21"/>
  <c r="P97" i="21"/>
  <c r="P98" i="21"/>
  <c r="P99" i="21"/>
  <c r="P100" i="21"/>
  <c r="P101" i="21"/>
  <c r="P102" i="21"/>
  <c r="P103" i="21"/>
  <c r="P104" i="21"/>
  <c r="P105" i="21"/>
  <c r="P106" i="21"/>
  <c r="P107" i="21"/>
  <c r="P108" i="21"/>
  <c r="P109" i="21"/>
  <c r="P110" i="21"/>
  <c r="P111" i="21"/>
  <c r="P112" i="21"/>
  <c r="O17" i="21"/>
  <c r="O20" i="21"/>
  <c r="O21" i="21"/>
  <c r="O26" i="21"/>
  <c r="O27" i="21"/>
  <c r="O28" i="21"/>
  <c r="O29" i="21"/>
  <c r="O30" i="21"/>
  <c r="O31" i="21"/>
  <c r="O32" i="21"/>
  <c r="O33" i="21"/>
  <c r="O34" i="21"/>
  <c r="O35" i="21"/>
  <c r="O36" i="21"/>
  <c r="O37" i="21"/>
  <c r="O38" i="21"/>
  <c r="O39" i="21"/>
  <c r="O40" i="21"/>
  <c r="O41" i="21"/>
  <c r="O42" i="21"/>
  <c r="O43" i="21"/>
  <c r="O44" i="21"/>
  <c r="O45" i="21"/>
  <c r="O46" i="21"/>
  <c r="O47" i="21"/>
  <c r="O48" i="21"/>
  <c r="O49" i="21"/>
  <c r="O50" i="21"/>
  <c r="O51" i="21"/>
  <c r="O52" i="21"/>
  <c r="O53" i="21"/>
  <c r="O54" i="21"/>
  <c r="O55" i="21"/>
  <c r="O56" i="21"/>
  <c r="O57" i="21"/>
  <c r="O58" i="21"/>
  <c r="O59" i="21"/>
  <c r="O60" i="21"/>
  <c r="O61" i="21"/>
  <c r="O62" i="21"/>
  <c r="O63" i="21"/>
  <c r="O64" i="21"/>
  <c r="O65" i="21"/>
  <c r="O66" i="21"/>
  <c r="O67" i="21"/>
  <c r="O68" i="21"/>
  <c r="O69" i="21"/>
  <c r="O70" i="21"/>
  <c r="O71" i="21"/>
  <c r="O72" i="21"/>
  <c r="O73" i="21"/>
  <c r="O74" i="21"/>
  <c r="O75" i="21"/>
  <c r="O76" i="21"/>
  <c r="O77" i="21"/>
  <c r="O78" i="21"/>
  <c r="O79" i="21"/>
  <c r="O80" i="21"/>
  <c r="O81" i="21"/>
  <c r="O82" i="21"/>
  <c r="O83" i="21"/>
  <c r="O84" i="21"/>
  <c r="O85" i="21"/>
  <c r="O86" i="21"/>
  <c r="O87" i="21"/>
  <c r="O88" i="21"/>
  <c r="O89" i="21"/>
  <c r="O90" i="21"/>
  <c r="O91" i="21"/>
  <c r="O92" i="21"/>
  <c r="O93" i="21"/>
  <c r="O94" i="21"/>
  <c r="O95" i="21"/>
  <c r="O96" i="21"/>
  <c r="O97" i="21"/>
  <c r="O98" i="21"/>
  <c r="O99" i="21"/>
  <c r="O100" i="21"/>
  <c r="O101" i="21"/>
  <c r="O102" i="21"/>
  <c r="O103" i="21"/>
  <c r="O104" i="21"/>
  <c r="O105" i="21"/>
  <c r="O106" i="21"/>
  <c r="O107" i="21"/>
  <c r="O108" i="21"/>
  <c r="O109" i="21"/>
  <c r="O110" i="21"/>
  <c r="O111" i="21"/>
  <c r="O112" i="21"/>
  <c r="N14" i="21"/>
  <c r="N19" i="21"/>
  <c r="N20" i="21"/>
  <c r="N21" i="21"/>
  <c r="N22" i="21"/>
  <c r="N23" i="21"/>
  <c r="N24" i="21"/>
  <c r="N25" i="21"/>
  <c r="N26" i="21"/>
  <c r="N27" i="21"/>
  <c r="N28" i="21"/>
  <c r="N29" i="21"/>
  <c r="N30" i="21"/>
  <c r="N31" i="21"/>
  <c r="N32" i="21"/>
  <c r="N33" i="21"/>
  <c r="N34" i="21"/>
  <c r="N35" i="21"/>
  <c r="N36" i="21"/>
  <c r="N37" i="21"/>
  <c r="N38" i="21"/>
  <c r="N39" i="21"/>
  <c r="N40" i="21"/>
  <c r="N41" i="21"/>
  <c r="N42" i="21"/>
  <c r="N43" i="21"/>
  <c r="N44" i="21"/>
  <c r="N45" i="21"/>
  <c r="N46" i="21"/>
  <c r="N47" i="21"/>
  <c r="N48" i="21"/>
  <c r="N49" i="21"/>
  <c r="N50" i="21"/>
  <c r="N51" i="21"/>
  <c r="N52" i="21"/>
  <c r="N53" i="21"/>
  <c r="N54" i="21"/>
  <c r="N55" i="21"/>
  <c r="N56" i="21"/>
  <c r="N57" i="21"/>
  <c r="N58" i="21"/>
  <c r="N59" i="21"/>
  <c r="N60" i="21"/>
  <c r="N61" i="21"/>
  <c r="N62" i="21"/>
  <c r="N63" i="21"/>
  <c r="N64" i="21"/>
  <c r="N65" i="21"/>
  <c r="N66" i="21"/>
  <c r="N67" i="21"/>
  <c r="N68" i="21"/>
  <c r="N69" i="21"/>
  <c r="N70" i="21"/>
  <c r="N71" i="21"/>
  <c r="N72" i="21"/>
  <c r="N73" i="21"/>
  <c r="N74" i="21"/>
  <c r="N75" i="21"/>
  <c r="N76" i="21"/>
  <c r="N77" i="21"/>
  <c r="N78" i="21"/>
  <c r="N79" i="21"/>
  <c r="N80" i="21"/>
  <c r="N81" i="21"/>
  <c r="N82" i="21"/>
  <c r="N83" i="21"/>
  <c r="N84" i="21"/>
  <c r="N85" i="21"/>
  <c r="N86" i="21"/>
  <c r="N87" i="21"/>
  <c r="N88" i="21"/>
  <c r="N89" i="21"/>
  <c r="N90" i="21"/>
  <c r="N91" i="21"/>
  <c r="N92" i="21"/>
  <c r="N93" i="21"/>
  <c r="N94" i="21"/>
  <c r="N95" i="21"/>
  <c r="N96" i="21"/>
  <c r="N97" i="21"/>
  <c r="N98" i="21"/>
  <c r="N99" i="21"/>
  <c r="N100" i="21"/>
  <c r="N101" i="21"/>
  <c r="N102" i="21"/>
  <c r="N103" i="21"/>
  <c r="N104" i="21"/>
  <c r="N105" i="21"/>
  <c r="N106" i="21"/>
  <c r="N107" i="21"/>
  <c r="N108" i="21"/>
  <c r="N109" i="21"/>
  <c r="N110" i="21"/>
  <c r="N111" i="21"/>
  <c r="N112" i="21"/>
  <c r="M14" i="21"/>
  <c r="M15" i="21"/>
  <c r="M16" i="21"/>
  <c r="M17" i="21"/>
  <c r="M18" i="21"/>
  <c r="M19" i="21"/>
  <c r="M20" i="21"/>
  <c r="M21" i="21"/>
  <c r="M22" i="21"/>
  <c r="M23" i="21"/>
  <c r="M24" i="21"/>
  <c r="M25" i="21"/>
  <c r="M26" i="21"/>
  <c r="M27" i="21"/>
  <c r="M28" i="21"/>
  <c r="M29" i="21"/>
  <c r="M30" i="21"/>
  <c r="M31" i="21"/>
  <c r="M32" i="21"/>
  <c r="M33" i="21"/>
  <c r="M34" i="21"/>
  <c r="M35" i="21"/>
  <c r="M36" i="21"/>
  <c r="M37" i="21"/>
  <c r="M38" i="21"/>
  <c r="M39" i="21"/>
  <c r="M40" i="21"/>
  <c r="M41" i="21"/>
  <c r="M42" i="21"/>
  <c r="M43" i="21"/>
  <c r="M44" i="21"/>
  <c r="M45" i="21"/>
  <c r="M46" i="21"/>
  <c r="M47" i="21"/>
  <c r="M48" i="21"/>
  <c r="M49" i="21"/>
  <c r="M50" i="21"/>
  <c r="M51" i="21"/>
  <c r="M52" i="21"/>
  <c r="M53" i="21"/>
  <c r="M54" i="21"/>
  <c r="M55" i="21"/>
  <c r="M56" i="21"/>
  <c r="M57" i="21"/>
  <c r="M58" i="21"/>
  <c r="M59" i="21"/>
  <c r="M60" i="21"/>
  <c r="M61" i="21"/>
  <c r="M62" i="21"/>
  <c r="M63" i="21"/>
  <c r="M64" i="21"/>
  <c r="M65" i="21"/>
  <c r="M66" i="21"/>
  <c r="M67" i="21"/>
  <c r="M68" i="21"/>
  <c r="M69" i="21"/>
  <c r="M70" i="21"/>
  <c r="M71" i="21"/>
  <c r="M72" i="21"/>
  <c r="M73" i="21"/>
  <c r="M74" i="21"/>
  <c r="M75" i="21"/>
  <c r="M76" i="21"/>
  <c r="M77" i="21"/>
  <c r="M78" i="21"/>
  <c r="M79" i="21"/>
  <c r="M80" i="21"/>
  <c r="M81" i="21"/>
  <c r="M82" i="21"/>
  <c r="M83" i="21"/>
  <c r="M84" i="21"/>
  <c r="M85" i="21"/>
  <c r="M86" i="21"/>
  <c r="M87" i="21"/>
  <c r="M88" i="21"/>
  <c r="M89" i="21"/>
  <c r="M90" i="21"/>
  <c r="M91" i="21"/>
  <c r="M92" i="21"/>
  <c r="M93" i="21"/>
  <c r="M94" i="21"/>
  <c r="M95" i="21"/>
  <c r="M96" i="21"/>
  <c r="M97" i="21"/>
  <c r="M98" i="21"/>
  <c r="M99" i="21"/>
  <c r="M100" i="21"/>
  <c r="M101" i="21"/>
  <c r="M102" i="21"/>
  <c r="M103" i="21"/>
  <c r="M104" i="21"/>
  <c r="M105" i="21"/>
  <c r="M106" i="21"/>
  <c r="M107" i="21"/>
  <c r="M108" i="21"/>
  <c r="M109" i="21"/>
  <c r="M110" i="21"/>
  <c r="M111" i="21"/>
  <c r="M112" i="21"/>
  <c r="L14" i="21"/>
  <c r="O14" i="21" s="1"/>
  <c r="P14" i="21" s="1"/>
  <c r="L15" i="21"/>
  <c r="O15" i="21" s="1"/>
  <c r="L16" i="21"/>
  <c r="O16" i="21" s="1"/>
  <c r="L17" i="21"/>
  <c r="L18" i="21"/>
  <c r="L19" i="21"/>
  <c r="L20" i="21"/>
  <c r="L21" i="21"/>
  <c r="L22" i="21"/>
  <c r="O22" i="21" s="1"/>
  <c r="L23" i="21"/>
  <c r="O23" i="21" s="1"/>
  <c r="L24" i="21"/>
  <c r="O24" i="21" s="1"/>
  <c r="L25" i="21"/>
  <c r="O25" i="21" s="1"/>
  <c r="P25" i="21" s="1"/>
  <c r="L26" i="21"/>
  <c r="L27" i="21"/>
  <c r="L28" i="21"/>
  <c r="L29" i="21"/>
  <c r="L30" i="21"/>
  <c r="L31" i="21"/>
  <c r="L32" i="21"/>
  <c r="L33" i="21"/>
  <c r="L34" i="21"/>
  <c r="L35" i="21"/>
  <c r="L36" i="21"/>
  <c r="L37" i="21"/>
  <c r="L38" i="21"/>
  <c r="L39" i="21"/>
  <c r="L40" i="21"/>
  <c r="L41" i="21"/>
  <c r="L42" i="21"/>
  <c r="L43" i="21"/>
  <c r="L44" i="21"/>
  <c r="L45" i="21"/>
  <c r="L46" i="21"/>
  <c r="L47" i="21"/>
  <c r="L48" i="21"/>
  <c r="L49" i="21"/>
  <c r="L50" i="21"/>
  <c r="L51" i="21"/>
  <c r="L52" i="21"/>
  <c r="L53" i="21"/>
  <c r="L54" i="21"/>
  <c r="L55" i="21"/>
  <c r="L56" i="21"/>
  <c r="L57" i="21"/>
  <c r="L58" i="21"/>
  <c r="L59" i="21"/>
  <c r="L60" i="21"/>
  <c r="L61" i="21"/>
  <c r="L62" i="21"/>
  <c r="L63" i="21"/>
  <c r="L64" i="21"/>
  <c r="L65" i="21"/>
  <c r="L66" i="21"/>
  <c r="L67" i="21"/>
  <c r="L68" i="21"/>
  <c r="L69" i="21"/>
  <c r="L70" i="21"/>
  <c r="L71" i="21"/>
  <c r="L72" i="21"/>
  <c r="L73" i="21"/>
  <c r="L74" i="21"/>
  <c r="L75" i="21"/>
  <c r="L76" i="21"/>
  <c r="L77" i="21"/>
  <c r="L78" i="21"/>
  <c r="L79" i="21"/>
  <c r="L80" i="21"/>
  <c r="L81" i="21"/>
  <c r="L82" i="21"/>
  <c r="L83" i="21"/>
  <c r="L84" i="21"/>
  <c r="L85" i="21"/>
  <c r="L86" i="21"/>
  <c r="L87" i="21"/>
  <c r="L88" i="21"/>
  <c r="L89" i="21"/>
  <c r="L90" i="21"/>
  <c r="L91" i="21"/>
  <c r="L92" i="21"/>
  <c r="L93" i="21"/>
  <c r="L94" i="21"/>
  <c r="L95" i="21"/>
  <c r="L96" i="21"/>
  <c r="L97" i="21"/>
  <c r="L98" i="21"/>
  <c r="L99" i="21"/>
  <c r="L100" i="21"/>
  <c r="L101" i="21"/>
  <c r="L102" i="21"/>
  <c r="L103" i="21"/>
  <c r="L104" i="21"/>
  <c r="L105" i="21"/>
  <c r="L106" i="21"/>
  <c r="L107" i="21"/>
  <c r="L108" i="21"/>
  <c r="L109" i="21"/>
  <c r="L110" i="21"/>
  <c r="L111" i="21"/>
  <c r="L112" i="21"/>
  <c r="K19" i="21"/>
  <c r="K20" i="21"/>
  <c r="K21" i="21"/>
  <c r="K26" i="21"/>
  <c r="K27" i="21"/>
  <c r="K28" i="21"/>
  <c r="K29" i="21"/>
  <c r="K30" i="21"/>
  <c r="K31" i="21"/>
  <c r="K32" i="21"/>
  <c r="K33" i="21"/>
  <c r="K34" i="21"/>
  <c r="K35" i="21"/>
  <c r="K36" i="21"/>
  <c r="K37" i="21"/>
  <c r="K38" i="21"/>
  <c r="K39" i="21"/>
  <c r="K40" i="21"/>
  <c r="K41" i="21"/>
  <c r="K42" i="21"/>
  <c r="K43" i="21"/>
  <c r="K44" i="21"/>
  <c r="K45" i="21"/>
  <c r="K46" i="21"/>
  <c r="K47" i="21"/>
  <c r="K48" i="21"/>
  <c r="K49" i="21"/>
  <c r="K50" i="21"/>
  <c r="K51" i="21"/>
  <c r="K52" i="21"/>
  <c r="K53" i="21"/>
  <c r="K54" i="21"/>
  <c r="K55" i="21"/>
  <c r="K56" i="21"/>
  <c r="K57" i="21"/>
  <c r="K58" i="21"/>
  <c r="K59" i="21"/>
  <c r="K60" i="21"/>
  <c r="K61" i="21"/>
  <c r="K62" i="21"/>
  <c r="K63" i="21"/>
  <c r="K64" i="21"/>
  <c r="K65" i="21"/>
  <c r="K66" i="21"/>
  <c r="K67" i="21"/>
  <c r="K68" i="21"/>
  <c r="K69" i="21"/>
  <c r="K70" i="21"/>
  <c r="K71" i="21"/>
  <c r="K72" i="21"/>
  <c r="K73" i="21"/>
  <c r="K74" i="21"/>
  <c r="K75" i="21"/>
  <c r="K76" i="21"/>
  <c r="K77" i="21"/>
  <c r="K78" i="21"/>
  <c r="K79" i="21"/>
  <c r="K80" i="21"/>
  <c r="K81" i="21"/>
  <c r="K82" i="21"/>
  <c r="K83" i="21"/>
  <c r="K84" i="21"/>
  <c r="K85" i="21"/>
  <c r="K86" i="21"/>
  <c r="K87" i="21"/>
  <c r="K88" i="21"/>
  <c r="K89" i="21"/>
  <c r="K90" i="21"/>
  <c r="K91" i="21"/>
  <c r="K92" i="21"/>
  <c r="K93" i="21"/>
  <c r="K94" i="21"/>
  <c r="K95" i="21"/>
  <c r="K96" i="21"/>
  <c r="K97" i="21"/>
  <c r="K98" i="21"/>
  <c r="K99" i="21"/>
  <c r="K100" i="21"/>
  <c r="K101" i="21"/>
  <c r="K102" i="21"/>
  <c r="K103" i="21"/>
  <c r="K104" i="21"/>
  <c r="K105" i="21"/>
  <c r="K106" i="21"/>
  <c r="K107" i="21"/>
  <c r="K108" i="21"/>
  <c r="K109" i="21"/>
  <c r="K110" i="21"/>
  <c r="K111" i="21"/>
  <c r="K112" i="21"/>
  <c r="J14" i="21"/>
  <c r="K14" i="21" s="1"/>
  <c r="J15" i="21"/>
  <c r="N15" i="21" s="1"/>
  <c r="J16" i="21"/>
  <c r="N16" i="21" s="1"/>
  <c r="J17" i="21"/>
  <c r="N17" i="21" s="1"/>
  <c r="P17" i="21" s="1"/>
  <c r="J18" i="21"/>
  <c r="O18" i="21" s="1"/>
  <c r="J19" i="21"/>
  <c r="O19" i="21" s="1"/>
  <c r="J20" i="21"/>
  <c r="J21" i="21"/>
  <c r="J22" i="21"/>
  <c r="K22" i="21" s="1"/>
  <c r="J23" i="21"/>
  <c r="K23" i="21" s="1"/>
  <c r="J24" i="21"/>
  <c r="K24" i="21" s="1"/>
  <c r="J25" i="21"/>
  <c r="K25" i="21" s="1"/>
  <c r="J26" i="21"/>
  <c r="J27" i="21"/>
  <c r="J28" i="21"/>
  <c r="J29" i="21"/>
  <c r="J30" i="21"/>
  <c r="J31" i="21"/>
  <c r="J32" i="21"/>
  <c r="J33" i="21"/>
  <c r="J34" i="21"/>
  <c r="J35" i="21"/>
  <c r="J36" i="21"/>
  <c r="J37" i="21"/>
  <c r="J38" i="21"/>
  <c r="J39" i="21"/>
  <c r="J40" i="21"/>
  <c r="J41" i="21"/>
  <c r="J42" i="21"/>
  <c r="J43" i="21"/>
  <c r="J44" i="21"/>
  <c r="J45" i="21"/>
  <c r="J46" i="21"/>
  <c r="J47" i="21"/>
  <c r="J48" i="21"/>
  <c r="J49" i="21"/>
  <c r="J50" i="21"/>
  <c r="J51" i="21"/>
  <c r="J52" i="21"/>
  <c r="J53" i="21"/>
  <c r="J54" i="21"/>
  <c r="J55" i="21"/>
  <c r="J56" i="21"/>
  <c r="J57" i="21"/>
  <c r="J58" i="21"/>
  <c r="J59" i="21"/>
  <c r="J60" i="21"/>
  <c r="J61" i="21"/>
  <c r="J62" i="21"/>
  <c r="J63" i="21"/>
  <c r="J64" i="21"/>
  <c r="J65" i="21"/>
  <c r="J66" i="21"/>
  <c r="J67" i="21"/>
  <c r="J68" i="21"/>
  <c r="J69" i="21"/>
  <c r="J70" i="21"/>
  <c r="J71" i="21"/>
  <c r="J72" i="21"/>
  <c r="J73" i="21"/>
  <c r="J74" i="21"/>
  <c r="J75" i="21"/>
  <c r="J76" i="21"/>
  <c r="J77" i="21"/>
  <c r="J78" i="21"/>
  <c r="J79" i="21"/>
  <c r="J80" i="21"/>
  <c r="J81" i="21"/>
  <c r="J82" i="21"/>
  <c r="J83" i="21"/>
  <c r="J84" i="21"/>
  <c r="J85" i="21"/>
  <c r="J86" i="21"/>
  <c r="J87" i="21"/>
  <c r="J88" i="21"/>
  <c r="J89" i="21"/>
  <c r="J90" i="21"/>
  <c r="J91" i="21"/>
  <c r="J92" i="21"/>
  <c r="J93" i="21"/>
  <c r="J94" i="21"/>
  <c r="J95" i="21"/>
  <c r="J96" i="21"/>
  <c r="J97" i="21"/>
  <c r="J98" i="21"/>
  <c r="J99" i="21"/>
  <c r="J100" i="21"/>
  <c r="J101" i="21"/>
  <c r="J102" i="21"/>
  <c r="J103" i="21"/>
  <c r="J104" i="21"/>
  <c r="J105" i="21"/>
  <c r="J106" i="21"/>
  <c r="J107" i="21"/>
  <c r="J108" i="21"/>
  <c r="J109" i="21"/>
  <c r="J110" i="21"/>
  <c r="J111" i="21"/>
  <c r="J112" i="21"/>
  <c r="I26" i="21"/>
  <c r="H26" i="21"/>
  <c r="G26" i="21"/>
  <c r="E26" i="21"/>
  <c r="D26" i="21"/>
  <c r="C26" i="21"/>
  <c r="P22" i="21" l="1"/>
  <c r="P21" i="21"/>
  <c r="P20" i="21"/>
  <c r="P16" i="21"/>
  <c r="P15" i="21"/>
  <c r="P24" i="21"/>
  <c r="P23" i="21"/>
  <c r="K18" i="21"/>
  <c r="K17" i="21"/>
  <c r="K16" i="21"/>
  <c r="K15" i="21"/>
  <c r="N18" i="21"/>
  <c r="P18" i="21" s="1"/>
  <c r="P19" i="21"/>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K42" i="4"/>
  <c r="K43" i="4"/>
  <c r="K44" i="4"/>
  <c r="K45" i="4"/>
  <c r="K46" i="4"/>
  <c r="K47" i="4"/>
  <c r="K48" i="4"/>
  <c r="K49" i="4"/>
  <c r="K50" i="4"/>
  <c r="K51" i="4"/>
  <c r="K52" i="4"/>
  <c r="K53" i="4"/>
  <c r="K54" i="4"/>
  <c r="K55" i="4"/>
  <c r="K56" i="4"/>
  <c r="K57" i="4"/>
  <c r="K58" i="4"/>
  <c r="K59" i="4"/>
  <c r="K60" i="4"/>
  <c r="K61" i="4"/>
  <c r="K62" i="4"/>
  <c r="K63" i="4"/>
  <c r="K64" i="4"/>
  <c r="K65" i="4"/>
  <c r="K66" i="4"/>
  <c r="K67" i="4"/>
  <c r="K68" i="4"/>
  <c r="K69" i="4"/>
  <c r="K70" i="4"/>
  <c r="K71" i="4"/>
  <c r="K72" i="4"/>
  <c r="K73" i="4"/>
  <c r="K74" i="4"/>
  <c r="K75" i="4"/>
  <c r="K76" i="4"/>
  <c r="K77" i="4"/>
  <c r="K78" i="4"/>
  <c r="K79" i="4"/>
  <c r="K80" i="4"/>
  <c r="K81" i="4"/>
  <c r="K82" i="4"/>
  <c r="K83" i="4"/>
  <c r="K84" i="4"/>
  <c r="K85" i="4"/>
  <c r="K86" i="4"/>
  <c r="K87" i="4"/>
  <c r="K88" i="4"/>
  <c r="K89" i="4"/>
  <c r="K90" i="4"/>
  <c r="K91" i="4"/>
  <c r="K92" i="4"/>
  <c r="K93" i="4"/>
  <c r="K94" i="4"/>
  <c r="K95" i="4"/>
  <c r="K96" i="4"/>
  <c r="K97" i="4"/>
  <c r="K98" i="4"/>
  <c r="K99" i="4"/>
  <c r="K100" i="4"/>
  <c r="K101" i="4"/>
  <c r="K102" i="4"/>
  <c r="K103" i="4"/>
  <c r="K104" i="4"/>
  <c r="K105" i="4"/>
  <c r="K106" i="4"/>
  <c r="K107" i="4"/>
  <c r="K108" i="4"/>
  <c r="K109" i="4"/>
  <c r="K110" i="4"/>
  <c r="K111" i="4"/>
  <c r="K112" i="4"/>
  <c r="K13" i="4"/>
  <c r="F16" i="14" l="1"/>
  <c r="F17" i="14"/>
  <c r="F18" i="14"/>
  <c r="F19" i="14"/>
  <c r="F20" i="14"/>
  <c r="F21" i="14"/>
  <c r="F22" i="14"/>
  <c r="F23" i="14"/>
  <c r="F24" i="14"/>
  <c r="F25" i="14"/>
  <c r="F26" i="14"/>
  <c r="F28" i="14"/>
  <c r="F29" i="14"/>
  <c r="F30" i="14"/>
  <c r="F31" i="14"/>
  <c r="F32" i="14"/>
  <c r="F33" i="14"/>
  <c r="F34" i="14"/>
  <c r="F35" i="14"/>
  <c r="F36" i="14"/>
  <c r="F37" i="14"/>
  <c r="F38" i="14"/>
  <c r="F39" i="14"/>
  <c r="F40" i="14"/>
  <c r="F41" i="14"/>
  <c r="F42" i="14"/>
  <c r="F43" i="14"/>
  <c r="F44" i="14"/>
  <c r="F45" i="14"/>
  <c r="F46" i="14"/>
  <c r="F47" i="14"/>
  <c r="F48" i="14"/>
  <c r="F49" i="14"/>
  <c r="F50" i="14"/>
  <c r="F51" i="14"/>
  <c r="F52" i="14"/>
  <c r="F53" i="14"/>
  <c r="F54" i="14"/>
  <c r="F55" i="14"/>
  <c r="F56" i="14"/>
  <c r="F57" i="14"/>
  <c r="F58" i="14"/>
  <c r="F59" i="14"/>
  <c r="F60" i="14"/>
  <c r="F61" i="14"/>
  <c r="F62" i="14"/>
  <c r="F63" i="14"/>
  <c r="F64" i="14"/>
  <c r="F65" i="14"/>
  <c r="F66" i="14"/>
  <c r="F67" i="14"/>
  <c r="F68" i="14"/>
  <c r="F69" i="14"/>
  <c r="F70" i="14"/>
  <c r="F71" i="14"/>
  <c r="F72" i="14"/>
  <c r="F73" i="14"/>
  <c r="F74" i="14"/>
  <c r="F75" i="14"/>
  <c r="F76" i="14"/>
  <c r="F77" i="14"/>
  <c r="F78" i="14"/>
  <c r="F79" i="14"/>
  <c r="F80" i="14"/>
  <c r="F81" i="14"/>
  <c r="F82" i="14"/>
  <c r="F83" i="14"/>
  <c r="F84" i="14"/>
  <c r="F85" i="14"/>
  <c r="F86" i="14"/>
  <c r="F87" i="14"/>
  <c r="F88" i="14"/>
  <c r="F89" i="14"/>
  <c r="F90" i="14"/>
  <c r="F91" i="14"/>
  <c r="F92" i="14"/>
  <c r="F93" i="14"/>
  <c r="F94" i="14"/>
  <c r="F95" i="14"/>
  <c r="F96" i="14"/>
  <c r="F97" i="14"/>
  <c r="F98" i="14"/>
  <c r="F99" i="14"/>
  <c r="F100" i="14"/>
  <c r="F101" i="14"/>
  <c r="F102" i="14"/>
  <c r="F103" i="14"/>
  <c r="F104" i="14"/>
  <c r="F105" i="14"/>
  <c r="F106" i="14"/>
  <c r="F107" i="14"/>
  <c r="F108" i="14"/>
  <c r="F109" i="14"/>
  <c r="F110" i="14"/>
  <c r="F111" i="14"/>
  <c r="F112" i="14"/>
  <c r="F113" i="14"/>
  <c r="F114" i="14"/>
  <c r="F15" i="14"/>
  <c r="E28" i="14"/>
  <c r="E29" i="14"/>
  <c r="E30" i="14"/>
  <c r="E31" i="14"/>
  <c r="E32" i="14"/>
  <c r="E33" i="14"/>
  <c r="E34" i="14"/>
  <c r="E35" i="14"/>
  <c r="E36" i="14"/>
  <c r="E37" i="14"/>
  <c r="E38" i="14"/>
  <c r="E39" i="14"/>
  <c r="E40" i="14"/>
  <c r="E41" i="14"/>
  <c r="E42" i="14"/>
  <c r="E43" i="14"/>
  <c r="E44" i="14"/>
  <c r="E45" i="14"/>
  <c r="E46" i="14"/>
  <c r="E47" i="14"/>
  <c r="E48" i="14"/>
  <c r="E49" i="14"/>
  <c r="E50" i="14"/>
  <c r="E51" i="14"/>
  <c r="E52" i="14"/>
  <c r="E53" i="14"/>
  <c r="E54" i="14"/>
  <c r="E55" i="14"/>
  <c r="E56" i="14"/>
  <c r="E57" i="14"/>
  <c r="E58" i="14"/>
  <c r="E59" i="14"/>
  <c r="E60" i="14"/>
  <c r="E61" i="14"/>
  <c r="E62" i="14"/>
  <c r="E63" i="14"/>
  <c r="E64" i="14"/>
  <c r="E65" i="14"/>
  <c r="E66" i="14"/>
  <c r="E67" i="14"/>
  <c r="E68" i="14"/>
  <c r="E69" i="14"/>
  <c r="E70" i="14"/>
  <c r="E71" i="14"/>
  <c r="E72" i="14"/>
  <c r="E73" i="14"/>
  <c r="E74" i="14"/>
  <c r="E75" i="14"/>
  <c r="E76" i="14"/>
  <c r="E77" i="14"/>
  <c r="E78" i="14"/>
  <c r="E79" i="14"/>
  <c r="E80" i="14"/>
  <c r="E81" i="14"/>
  <c r="E82" i="14"/>
  <c r="E83" i="14"/>
  <c r="E84" i="14"/>
  <c r="E85" i="14"/>
  <c r="E86" i="14"/>
  <c r="E87" i="14"/>
  <c r="E88" i="14"/>
  <c r="E89" i="14"/>
  <c r="E90" i="14"/>
  <c r="E91" i="14"/>
  <c r="E92" i="14"/>
  <c r="E93" i="14"/>
  <c r="E94" i="14"/>
  <c r="E95" i="14"/>
  <c r="E96" i="14"/>
  <c r="E97" i="14"/>
  <c r="E98" i="14"/>
  <c r="E99" i="14"/>
  <c r="E100" i="14"/>
  <c r="E101" i="14"/>
  <c r="E102" i="14"/>
  <c r="E103" i="14"/>
  <c r="E104" i="14"/>
  <c r="E105" i="14"/>
  <c r="E106" i="14"/>
  <c r="E107" i="14"/>
  <c r="E108" i="14"/>
  <c r="E109" i="14"/>
  <c r="E110" i="14"/>
  <c r="E111" i="14"/>
  <c r="E112" i="14"/>
  <c r="E113" i="14"/>
  <c r="E114"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C28" i="14"/>
  <c r="C29" i="14"/>
  <c r="C30" i="14"/>
  <c r="C31" i="14"/>
  <c r="C32" i="14"/>
  <c r="C33" i="14"/>
  <c r="C34" i="14"/>
  <c r="C35" i="14"/>
  <c r="C36" i="14"/>
  <c r="C37" i="14"/>
  <c r="C38" i="14"/>
  <c r="C39" i="14"/>
  <c r="C40" i="14"/>
  <c r="C41" i="14"/>
  <c r="C42" i="14"/>
  <c r="C43" i="14"/>
  <c r="C44" i="14"/>
  <c r="C45" i="14"/>
  <c r="C46" i="14"/>
  <c r="C47" i="14"/>
  <c r="C48" i="14"/>
  <c r="C49" i="14"/>
  <c r="C50" i="14"/>
  <c r="C51" i="14"/>
  <c r="C52" i="14"/>
  <c r="C53" i="14"/>
  <c r="C54" i="14"/>
  <c r="C55" i="14"/>
  <c r="C56" i="14"/>
  <c r="C57" i="14"/>
  <c r="C58" i="14"/>
  <c r="C59" i="14"/>
  <c r="C60" i="14"/>
  <c r="C61" i="14"/>
  <c r="C62" i="14"/>
  <c r="C63" i="14"/>
  <c r="C64" i="14"/>
  <c r="C65" i="14"/>
  <c r="C66" i="14"/>
  <c r="C67" i="14"/>
  <c r="C68" i="14"/>
  <c r="C69" i="14"/>
  <c r="C70" i="14"/>
  <c r="C71" i="14"/>
  <c r="C72" i="14"/>
  <c r="C73" i="14"/>
  <c r="C74" i="14"/>
  <c r="C75" i="14"/>
  <c r="C76" i="14"/>
  <c r="C77" i="14"/>
  <c r="C78" i="14"/>
  <c r="C79" i="14"/>
  <c r="C80" i="14"/>
  <c r="C81" i="14"/>
  <c r="C82" i="14"/>
  <c r="C83" i="14"/>
  <c r="C84" i="14"/>
  <c r="C85" i="14"/>
  <c r="C86" i="14"/>
  <c r="C87" i="14"/>
  <c r="C88" i="14"/>
  <c r="C89" i="14"/>
  <c r="C90" i="14"/>
  <c r="C91" i="14"/>
  <c r="C92" i="14"/>
  <c r="C93" i="14"/>
  <c r="C94" i="14"/>
  <c r="C95" i="14"/>
  <c r="C96" i="14"/>
  <c r="C97" i="14"/>
  <c r="C98" i="14"/>
  <c r="C99" i="14"/>
  <c r="C100" i="14"/>
  <c r="C101" i="14"/>
  <c r="C102" i="14"/>
  <c r="C103" i="14"/>
  <c r="C104" i="14"/>
  <c r="C105" i="14"/>
  <c r="C106" i="14"/>
  <c r="C107" i="14"/>
  <c r="C108" i="14"/>
  <c r="C109" i="14"/>
  <c r="C110" i="14"/>
  <c r="C111" i="14"/>
  <c r="C112" i="14"/>
  <c r="C113" i="14"/>
  <c r="C114" i="14"/>
  <c r="N64" i="14" l="1"/>
  <c r="N73" i="14"/>
  <c r="N74" i="14"/>
  <c r="N90" i="14"/>
  <c r="N91" i="14"/>
  <c r="M16" i="14"/>
  <c r="M17" i="14"/>
  <c r="M18" i="14"/>
  <c r="M19" i="14"/>
  <c r="M20" i="14"/>
  <c r="M21" i="14"/>
  <c r="M22" i="14"/>
  <c r="M23" i="14"/>
  <c r="M24" i="14"/>
  <c r="M25" i="14"/>
  <c r="M26" i="14"/>
  <c r="M27" i="14"/>
  <c r="M28" i="14"/>
  <c r="M29" i="14"/>
  <c r="M30" i="14"/>
  <c r="M31" i="14"/>
  <c r="M32" i="14"/>
  <c r="M33" i="14"/>
  <c r="M34" i="14"/>
  <c r="M35" i="14"/>
  <c r="M36" i="14"/>
  <c r="M37" i="14"/>
  <c r="M38" i="14"/>
  <c r="M39" i="14"/>
  <c r="M40" i="14"/>
  <c r="M41" i="14"/>
  <c r="M42" i="14"/>
  <c r="M43" i="14"/>
  <c r="M44" i="14"/>
  <c r="M45" i="14"/>
  <c r="M46" i="14"/>
  <c r="M47" i="14"/>
  <c r="M48" i="14"/>
  <c r="M49" i="14"/>
  <c r="M50" i="14"/>
  <c r="M51" i="14"/>
  <c r="M52" i="14"/>
  <c r="M53" i="14"/>
  <c r="M54" i="14"/>
  <c r="M55" i="14"/>
  <c r="M56" i="14"/>
  <c r="M57" i="14"/>
  <c r="M58" i="14"/>
  <c r="M59" i="14"/>
  <c r="M60" i="14"/>
  <c r="M61" i="14"/>
  <c r="M62" i="14"/>
  <c r="M63" i="14"/>
  <c r="M64" i="14"/>
  <c r="M65" i="14"/>
  <c r="M66" i="14"/>
  <c r="M67" i="14"/>
  <c r="M68" i="14"/>
  <c r="M69" i="14"/>
  <c r="M70" i="14"/>
  <c r="M71" i="14"/>
  <c r="M72" i="14"/>
  <c r="M73" i="14"/>
  <c r="M74" i="14"/>
  <c r="M75" i="14"/>
  <c r="M76" i="14"/>
  <c r="M77" i="14"/>
  <c r="M78" i="14"/>
  <c r="M79" i="14"/>
  <c r="M80" i="14"/>
  <c r="M81" i="14"/>
  <c r="M82" i="14"/>
  <c r="M83" i="14"/>
  <c r="M84" i="14"/>
  <c r="M85" i="14"/>
  <c r="M86" i="14"/>
  <c r="M87" i="14"/>
  <c r="M88" i="14"/>
  <c r="M89" i="14"/>
  <c r="M90" i="14"/>
  <c r="M91" i="14"/>
  <c r="M92" i="14"/>
  <c r="M93" i="14"/>
  <c r="M94" i="14"/>
  <c r="M95" i="14"/>
  <c r="M96" i="14"/>
  <c r="M97" i="14"/>
  <c r="M98" i="14"/>
  <c r="M99" i="14"/>
  <c r="M100" i="14"/>
  <c r="M101" i="14"/>
  <c r="M102" i="14"/>
  <c r="M103" i="14"/>
  <c r="M104" i="14"/>
  <c r="M105" i="14"/>
  <c r="M106" i="14"/>
  <c r="M107" i="14"/>
  <c r="M108" i="14"/>
  <c r="M109" i="14"/>
  <c r="M110" i="14"/>
  <c r="M111" i="14"/>
  <c r="M112" i="14"/>
  <c r="M113" i="14"/>
  <c r="M114" i="14"/>
  <c r="L16" i="14"/>
  <c r="L17" i="14"/>
  <c r="L18" i="14"/>
  <c r="L19" i="14"/>
  <c r="L20" i="14"/>
  <c r="L21" i="14"/>
  <c r="L22" i="14"/>
  <c r="L23" i="14"/>
  <c r="L24" i="14"/>
  <c r="L25" i="14"/>
  <c r="L26" i="14"/>
  <c r="L27" i="14"/>
  <c r="L28" i="14"/>
  <c r="L29" i="14"/>
  <c r="L30" i="14"/>
  <c r="L31" i="14"/>
  <c r="L32" i="14"/>
  <c r="L33" i="14"/>
  <c r="L34" i="14"/>
  <c r="L35" i="14"/>
  <c r="L36" i="14"/>
  <c r="L37" i="14"/>
  <c r="L38" i="14"/>
  <c r="L39" i="14"/>
  <c r="L40" i="14"/>
  <c r="L41" i="14"/>
  <c r="L42" i="14"/>
  <c r="L43" i="14"/>
  <c r="L44" i="14"/>
  <c r="L45" i="14"/>
  <c r="L46" i="14"/>
  <c r="L47" i="14"/>
  <c r="L48" i="14"/>
  <c r="L49" i="14"/>
  <c r="L50" i="14"/>
  <c r="L51" i="14"/>
  <c r="L52" i="14"/>
  <c r="L53" i="14"/>
  <c r="L54" i="14"/>
  <c r="L55" i="14"/>
  <c r="L56" i="14"/>
  <c r="L57" i="14"/>
  <c r="L58" i="14"/>
  <c r="L59" i="14"/>
  <c r="L60" i="14"/>
  <c r="L61" i="14"/>
  <c r="L62" i="14"/>
  <c r="L63" i="14"/>
  <c r="L64" i="14"/>
  <c r="L65" i="14"/>
  <c r="L66" i="14"/>
  <c r="L67" i="14"/>
  <c r="L68" i="14"/>
  <c r="L69" i="14"/>
  <c r="L70" i="14"/>
  <c r="L71" i="14"/>
  <c r="L72" i="14"/>
  <c r="L73" i="14"/>
  <c r="L74" i="14"/>
  <c r="L75" i="14"/>
  <c r="L76" i="14"/>
  <c r="L77" i="14"/>
  <c r="L78" i="14"/>
  <c r="L79" i="14"/>
  <c r="L80" i="14"/>
  <c r="L81" i="14"/>
  <c r="L82" i="14"/>
  <c r="L83" i="14"/>
  <c r="L84" i="14"/>
  <c r="L85" i="14"/>
  <c r="L86" i="14"/>
  <c r="L87" i="14"/>
  <c r="L88" i="14"/>
  <c r="L89" i="14"/>
  <c r="L90" i="14"/>
  <c r="L91" i="14"/>
  <c r="L92" i="14"/>
  <c r="L93" i="14"/>
  <c r="L94" i="14"/>
  <c r="L95" i="14"/>
  <c r="L96" i="14"/>
  <c r="L97" i="14"/>
  <c r="L98" i="14"/>
  <c r="L99" i="14"/>
  <c r="L100" i="14"/>
  <c r="L101" i="14"/>
  <c r="L102" i="14"/>
  <c r="L103" i="14"/>
  <c r="L104" i="14"/>
  <c r="L105" i="14"/>
  <c r="L106" i="14"/>
  <c r="L107" i="14"/>
  <c r="L108" i="14"/>
  <c r="L109" i="14"/>
  <c r="L110" i="14"/>
  <c r="L111" i="14"/>
  <c r="L112" i="14"/>
  <c r="L113" i="14"/>
  <c r="L114" i="14"/>
  <c r="L15" i="14"/>
  <c r="K16" i="14"/>
  <c r="K17" i="14"/>
  <c r="K18" i="14"/>
  <c r="K19" i="14"/>
  <c r="K20" i="14"/>
  <c r="K21" i="14"/>
  <c r="K22" i="14"/>
  <c r="K23" i="14"/>
  <c r="K24" i="14"/>
  <c r="K25" i="14"/>
  <c r="K26" i="14"/>
  <c r="K27" i="14"/>
  <c r="K28" i="14"/>
  <c r="K29" i="14"/>
  <c r="K30" i="14"/>
  <c r="K31" i="14"/>
  <c r="K32" i="14"/>
  <c r="K33" i="14"/>
  <c r="K34" i="14"/>
  <c r="K35" i="14"/>
  <c r="K36" i="14"/>
  <c r="K37" i="14"/>
  <c r="K38" i="14"/>
  <c r="K39" i="14"/>
  <c r="K40" i="14"/>
  <c r="K41" i="14"/>
  <c r="K42" i="14"/>
  <c r="K43" i="14"/>
  <c r="K44" i="14"/>
  <c r="K45" i="14"/>
  <c r="K46" i="14"/>
  <c r="K47" i="14"/>
  <c r="K48" i="14"/>
  <c r="K49" i="14"/>
  <c r="K50" i="14"/>
  <c r="K51" i="14"/>
  <c r="K52" i="14"/>
  <c r="K53" i="14"/>
  <c r="K54" i="14"/>
  <c r="K55" i="14"/>
  <c r="K56" i="14"/>
  <c r="K57" i="14"/>
  <c r="K58" i="14"/>
  <c r="K59" i="14"/>
  <c r="K60" i="14"/>
  <c r="K61" i="14"/>
  <c r="K62" i="14"/>
  <c r="K63" i="14"/>
  <c r="K64" i="14"/>
  <c r="K65" i="14"/>
  <c r="K66" i="14"/>
  <c r="K67" i="14"/>
  <c r="K68" i="14"/>
  <c r="K69" i="14"/>
  <c r="K70" i="14"/>
  <c r="K71" i="14"/>
  <c r="K72" i="14"/>
  <c r="K73" i="14"/>
  <c r="K74" i="14"/>
  <c r="K75" i="14"/>
  <c r="K76" i="14"/>
  <c r="K77" i="14"/>
  <c r="K78" i="14"/>
  <c r="K79" i="14"/>
  <c r="K80" i="14"/>
  <c r="K81" i="14"/>
  <c r="K82" i="14"/>
  <c r="K83" i="14"/>
  <c r="K84" i="14"/>
  <c r="K85" i="14"/>
  <c r="K86" i="14"/>
  <c r="K87" i="14"/>
  <c r="K88" i="14"/>
  <c r="K89" i="14"/>
  <c r="K90" i="14"/>
  <c r="K91" i="14"/>
  <c r="K92" i="14"/>
  <c r="K93" i="14"/>
  <c r="K94" i="14"/>
  <c r="K95" i="14"/>
  <c r="K96" i="14"/>
  <c r="K97" i="14"/>
  <c r="K98" i="14"/>
  <c r="K99" i="14"/>
  <c r="K100" i="14"/>
  <c r="K101" i="14"/>
  <c r="K102" i="14"/>
  <c r="K103" i="14"/>
  <c r="K104" i="14"/>
  <c r="K105" i="14"/>
  <c r="K106" i="14"/>
  <c r="K107" i="14"/>
  <c r="K108" i="14"/>
  <c r="K109" i="14"/>
  <c r="K110" i="14"/>
  <c r="K111" i="14"/>
  <c r="K112" i="14"/>
  <c r="K113" i="14"/>
  <c r="K114" i="14"/>
  <c r="J16" i="14"/>
  <c r="O16" i="14" s="1"/>
  <c r="J17" i="14"/>
  <c r="J18" i="14"/>
  <c r="J19" i="14"/>
  <c r="J20" i="14"/>
  <c r="J21" i="14"/>
  <c r="J22" i="14"/>
  <c r="J23" i="14"/>
  <c r="J24" i="14"/>
  <c r="J25" i="14"/>
  <c r="O25" i="14" s="1"/>
  <c r="J26" i="14"/>
  <c r="O26" i="14" s="1"/>
  <c r="J27" i="14"/>
  <c r="O27" i="14" s="1"/>
  <c r="J28" i="14"/>
  <c r="J29" i="14"/>
  <c r="O29" i="14" s="1"/>
  <c r="J30" i="14"/>
  <c r="O30" i="14" s="1"/>
  <c r="J31" i="14"/>
  <c r="O31" i="14" s="1"/>
  <c r="J32" i="14"/>
  <c r="O32" i="14" s="1"/>
  <c r="J33" i="14"/>
  <c r="J34" i="14"/>
  <c r="J35" i="14"/>
  <c r="O35" i="14" s="1"/>
  <c r="J36" i="14"/>
  <c r="O36" i="14" s="1"/>
  <c r="J37" i="14"/>
  <c r="O37" i="14" s="1"/>
  <c r="J38" i="14"/>
  <c r="J39" i="14"/>
  <c r="J40" i="14"/>
  <c r="J41" i="14"/>
  <c r="O41" i="14" s="1"/>
  <c r="J42" i="14"/>
  <c r="O42" i="14" s="1"/>
  <c r="J43" i="14"/>
  <c r="O43" i="14" s="1"/>
  <c r="J44" i="14"/>
  <c r="J45" i="14"/>
  <c r="O45" i="14" s="1"/>
  <c r="J46" i="14"/>
  <c r="O46" i="14" s="1"/>
  <c r="J47" i="14"/>
  <c r="O47" i="14" s="1"/>
  <c r="J48" i="14"/>
  <c r="O48" i="14" s="1"/>
  <c r="J49" i="14"/>
  <c r="J50" i="14"/>
  <c r="J51" i="14"/>
  <c r="O51" i="14" s="1"/>
  <c r="J52" i="14"/>
  <c r="O52" i="14" s="1"/>
  <c r="J53" i="14"/>
  <c r="O53" i="14" s="1"/>
  <c r="J54" i="14"/>
  <c r="J55" i="14"/>
  <c r="J56" i="14"/>
  <c r="J57" i="14"/>
  <c r="O57" i="14" s="1"/>
  <c r="J58" i="14"/>
  <c r="O58" i="14" s="1"/>
  <c r="J59" i="14"/>
  <c r="O59" i="14" s="1"/>
  <c r="J60" i="14"/>
  <c r="J61" i="14"/>
  <c r="O61" i="14" s="1"/>
  <c r="J62" i="14"/>
  <c r="O62" i="14" s="1"/>
  <c r="J63" i="14"/>
  <c r="O63" i="14" s="1"/>
  <c r="J64" i="14"/>
  <c r="O64" i="14" s="1"/>
  <c r="J65" i="14"/>
  <c r="J66" i="14"/>
  <c r="J67" i="14"/>
  <c r="O67" i="14" s="1"/>
  <c r="J68" i="14"/>
  <c r="O68" i="14" s="1"/>
  <c r="J69" i="14"/>
  <c r="O69" i="14" s="1"/>
  <c r="J70" i="14"/>
  <c r="J71" i="14"/>
  <c r="J72" i="14"/>
  <c r="J73" i="14"/>
  <c r="O73" i="14" s="1"/>
  <c r="J74" i="14"/>
  <c r="O74" i="14" s="1"/>
  <c r="J75" i="14"/>
  <c r="O75" i="14" s="1"/>
  <c r="J76" i="14"/>
  <c r="J77" i="14"/>
  <c r="O77" i="14" s="1"/>
  <c r="J78" i="14"/>
  <c r="O78" i="14" s="1"/>
  <c r="J79" i="14"/>
  <c r="O79" i="14" s="1"/>
  <c r="J80" i="14"/>
  <c r="O80" i="14" s="1"/>
  <c r="J81" i="14"/>
  <c r="J82" i="14"/>
  <c r="J83" i="14"/>
  <c r="O83" i="14" s="1"/>
  <c r="J84" i="14"/>
  <c r="O84" i="14" s="1"/>
  <c r="J85" i="14"/>
  <c r="O85" i="14" s="1"/>
  <c r="J86" i="14"/>
  <c r="J87" i="14"/>
  <c r="J88" i="14"/>
  <c r="J89" i="14"/>
  <c r="O89" i="14" s="1"/>
  <c r="J90" i="14"/>
  <c r="O90" i="14" s="1"/>
  <c r="J91" i="14"/>
  <c r="O91" i="14" s="1"/>
  <c r="J92" i="14"/>
  <c r="J93" i="14"/>
  <c r="O93" i="14" s="1"/>
  <c r="J94" i="14"/>
  <c r="O94" i="14" s="1"/>
  <c r="J95" i="14"/>
  <c r="O95" i="14" s="1"/>
  <c r="J96" i="14"/>
  <c r="O96" i="14" s="1"/>
  <c r="J97" i="14"/>
  <c r="J98" i="14"/>
  <c r="J99" i="14"/>
  <c r="O99" i="14" s="1"/>
  <c r="J100" i="14"/>
  <c r="O100" i="14" s="1"/>
  <c r="J101" i="14"/>
  <c r="O101" i="14" s="1"/>
  <c r="J102" i="14"/>
  <c r="J103" i="14"/>
  <c r="J104" i="14"/>
  <c r="J105" i="14"/>
  <c r="O105" i="14" s="1"/>
  <c r="J106" i="14"/>
  <c r="O106" i="14" s="1"/>
  <c r="J107" i="14"/>
  <c r="O107" i="14" s="1"/>
  <c r="J108" i="14"/>
  <c r="J109" i="14"/>
  <c r="O109" i="14" s="1"/>
  <c r="J110" i="14"/>
  <c r="O110" i="14" s="1"/>
  <c r="J111" i="14"/>
  <c r="O111" i="14" s="1"/>
  <c r="J112" i="14"/>
  <c r="O112" i="14" s="1"/>
  <c r="J113" i="14"/>
  <c r="J114" i="14"/>
  <c r="I19" i="14"/>
  <c r="I20" i="14"/>
  <c r="I24" i="14"/>
  <c r="I25" i="14"/>
  <c r="I26" i="14"/>
  <c r="I27" i="14"/>
  <c r="I28" i="14"/>
  <c r="I29" i="14"/>
  <c r="I30" i="14"/>
  <c r="I31" i="14"/>
  <c r="I32" i="14"/>
  <c r="I33" i="14"/>
  <c r="I34" i="14"/>
  <c r="I35" i="14"/>
  <c r="I36" i="14"/>
  <c r="I37" i="14"/>
  <c r="I38" i="14"/>
  <c r="I39" i="14"/>
  <c r="I40" i="14"/>
  <c r="I41" i="14"/>
  <c r="I42" i="14"/>
  <c r="I43" i="14"/>
  <c r="I44" i="14"/>
  <c r="I45" i="14"/>
  <c r="I46" i="14"/>
  <c r="I47" i="14"/>
  <c r="I48" i="14"/>
  <c r="I49" i="14"/>
  <c r="I50" i="14"/>
  <c r="I51" i="14"/>
  <c r="I52" i="14"/>
  <c r="I53" i="14"/>
  <c r="I54" i="14"/>
  <c r="I55" i="14"/>
  <c r="I56" i="14"/>
  <c r="I57" i="14"/>
  <c r="I58" i="14"/>
  <c r="I59" i="14"/>
  <c r="I60" i="14"/>
  <c r="I61" i="14"/>
  <c r="I62" i="14"/>
  <c r="I63" i="14"/>
  <c r="I64" i="14"/>
  <c r="I65" i="14"/>
  <c r="I66" i="14"/>
  <c r="I67" i="14"/>
  <c r="I68" i="14"/>
  <c r="I69" i="14"/>
  <c r="I70" i="14"/>
  <c r="I71" i="14"/>
  <c r="I72" i="14"/>
  <c r="I73" i="14"/>
  <c r="I74" i="14"/>
  <c r="I75" i="14"/>
  <c r="I76" i="14"/>
  <c r="I77" i="14"/>
  <c r="I78" i="14"/>
  <c r="I79" i="14"/>
  <c r="I80" i="14"/>
  <c r="I81" i="14"/>
  <c r="I82" i="14"/>
  <c r="I83" i="14"/>
  <c r="I84" i="14"/>
  <c r="I85" i="14"/>
  <c r="I86" i="14"/>
  <c r="I87" i="14"/>
  <c r="I88" i="14"/>
  <c r="I89" i="14"/>
  <c r="I90" i="14"/>
  <c r="I91" i="14"/>
  <c r="I92" i="14"/>
  <c r="I93" i="14"/>
  <c r="I94" i="14"/>
  <c r="I95" i="14"/>
  <c r="I96" i="14"/>
  <c r="I97" i="14"/>
  <c r="I98" i="14"/>
  <c r="I99" i="14"/>
  <c r="I100" i="14"/>
  <c r="I101" i="14"/>
  <c r="I102" i="14"/>
  <c r="I103" i="14"/>
  <c r="I104" i="14"/>
  <c r="I105" i="14"/>
  <c r="I106" i="14"/>
  <c r="I107" i="14"/>
  <c r="I108" i="14"/>
  <c r="I109" i="14"/>
  <c r="I110" i="14"/>
  <c r="I111" i="14"/>
  <c r="I112" i="14"/>
  <c r="I113" i="14"/>
  <c r="I114" i="14"/>
  <c r="I15" i="14"/>
  <c r="H19" i="14"/>
  <c r="H20" i="14"/>
  <c r="H21" i="14"/>
  <c r="H22" i="14"/>
  <c r="H24" i="14"/>
  <c r="H25" i="14"/>
  <c r="H28" i="14"/>
  <c r="H29" i="14"/>
  <c r="H30" i="14"/>
  <c r="H31" i="14"/>
  <c r="H32" i="14"/>
  <c r="H33" i="14"/>
  <c r="H34" i="14"/>
  <c r="H35" i="14"/>
  <c r="H36" i="14"/>
  <c r="H37" i="14"/>
  <c r="H38" i="14"/>
  <c r="H39" i="14"/>
  <c r="H40" i="14"/>
  <c r="H41" i="14"/>
  <c r="H42" i="14"/>
  <c r="H43" i="14"/>
  <c r="H44" i="14"/>
  <c r="H45" i="14"/>
  <c r="H46" i="14"/>
  <c r="H47" i="14"/>
  <c r="H48" i="14"/>
  <c r="H49" i="14"/>
  <c r="H50" i="14"/>
  <c r="H51" i="14"/>
  <c r="H52" i="14"/>
  <c r="H53" i="14"/>
  <c r="H54" i="14"/>
  <c r="H55" i="14"/>
  <c r="H56" i="14"/>
  <c r="H57" i="14"/>
  <c r="H58" i="14"/>
  <c r="H59" i="14"/>
  <c r="H60" i="14"/>
  <c r="H61" i="14"/>
  <c r="H62" i="14"/>
  <c r="H63" i="14"/>
  <c r="H64" i="14"/>
  <c r="H65" i="14"/>
  <c r="H66" i="14"/>
  <c r="H67" i="14"/>
  <c r="H68" i="14"/>
  <c r="H69" i="14"/>
  <c r="H70" i="14"/>
  <c r="H71" i="14"/>
  <c r="H72" i="14"/>
  <c r="H73" i="14"/>
  <c r="H74" i="14"/>
  <c r="H75" i="14"/>
  <c r="H76" i="14"/>
  <c r="H77" i="14"/>
  <c r="H78" i="14"/>
  <c r="H79" i="14"/>
  <c r="H80" i="14"/>
  <c r="H81" i="14"/>
  <c r="H82" i="14"/>
  <c r="H83" i="14"/>
  <c r="H84" i="14"/>
  <c r="H85" i="14"/>
  <c r="H86" i="14"/>
  <c r="H87" i="14"/>
  <c r="H88" i="14"/>
  <c r="H89" i="14"/>
  <c r="H90" i="14"/>
  <c r="H91" i="14"/>
  <c r="H92" i="14"/>
  <c r="H93" i="14"/>
  <c r="H94" i="14"/>
  <c r="H95" i="14"/>
  <c r="H96" i="14"/>
  <c r="H97" i="14"/>
  <c r="H98" i="14"/>
  <c r="H99" i="14"/>
  <c r="H100" i="14"/>
  <c r="H101" i="14"/>
  <c r="H102" i="14"/>
  <c r="H103" i="14"/>
  <c r="H104" i="14"/>
  <c r="H105" i="14"/>
  <c r="H106" i="14"/>
  <c r="H107" i="14"/>
  <c r="H108" i="14"/>
  <c r="H109" i="14"/>
  <c r="H110" i="14"/>
  <c r="H111" i="14"/>
  <c r="H112" i="14"/>
  <c r="H113" i="14"/>
  <c r="H114" i="14"/>
  <c r="H15" i="14"/>
  <c r="G16" i="14"/>
  <c r="G17" i="14"/>
  <c r="G19" i="14"/>
  <c r="G20" i="14"/>
  <c r="G21" i="14"/>
  <c r="G25" i="14"/>
  <c r="G28" i="14"/>
  <c r="G29" i="14"/>
  <c r="G30" i="14"/>
  <c r="G31" i="14"/>
  <c r="G32" i="14"/>
  <c r="G33" i="14"/>
  <c r="G34" i="14"/>
  <c r="G35" i="14"/>
  <c r="G36" i="14"/>
  <c r="G37" i="14"/>
  <c r="G38" i="14"/>
  <c r="G39" i="14"/>
  <c r="G40" i="14"/>
  <c r="G41" i="14"/>
  <c r="G42" i="14"/>
  <c r="G43" i="14"/>
  <c r="G44" i="14"/>
  <c r="G45" i="14"/>
  <c r="G46" i="14"/>
  <c r="G47" i="14"/>
  <c r="G48" i="14"/>
  <c r="G49" i="14"/>
  <c r="G50" i="14"/>
  <c r="G51" i="14"/>
  <c r="G52" i="14"/>
  <c r="G53" i="14"/>
  <c r="G54" i="14"/>
  <c r="G55" i="14"/>
  <c r="G56" i="14"/>
  <c r="G57" i="14"/>
  <c r="G58" i="14"/>
  <c r="G59" i="14"/>
  <c r="G60" i="14"/>
  <c r="G61" i="14"/>
  <c r="G62" i="14"/>
  <c r="G63" i="14"/>
  <c r="G64" i="14"/>
  <c r="G65" i="14"/>
  <c r="G66" i="14"/>
  <c r="G67" i="14"/>
  <c r="G68" i="14"/>
  <c r="G69" i="14"/>
  <c r="G70" i="14"/>
  <c r="G71" i="14"/>
  <c r="G72" i="14"/>
  <c r="G73" i="14"/>
  <c r="G74" i="14"/>
  <c r="G75" i="14"/>
  <c r="G76" i="14"/>
  <c r="G77" i="14"/>
  <c r="G78" i="14"/>
  <c r="G79" i="14"/>
  <c r="G80" i="14"/>
  <c r="G81" i="14"/>
  <c r="G82" i="14"/>
  <c r="G83" i="14"/>
  <c r="G84" i="14"/>
  <c r="G85" i="14"/>
  <c r="G86" i="14"/>
  <c r="G87" i="14"/>
  <c r="G88" i="14"/>
  <c r="G89" i="14"/>
  <c r="G90" i="14"/>
  <c r="G91" i="14"/>
  <c r="G92" i="14"/>
  <c r="G93" i="14"/>
  <c r="G94" i="14"/>
  <c r="G95" i="14"/>
  <c r="G96" i="14"/>
  <c r="G97" i="14"/>
  <c r="G98" i="14"/>
  <c r="G99" i="14"/>
  <c r="G100" i="14"/>
  <c r="G101" i="14"/>
  <c r="G102" i="14"/>
  <c r="G103" i="14"/>
  <c r="G104" i="14"/>
  <c r="G105" i="14"/>
  <c r="G106" i="14"/>
  <c r="G107" i="14"/>
  <c r="G108" i="14"/>
  <c r="G109" i="14"/>
  <c r="G110" i="14"/>
  <c r="G111" i="14"/>
  <c r="G112" i="14"/>
  <c r="G113" i="14"/>
  <c r="G114" i="14"/>
  <c r="A2" i="21"/>
  <c r="N27" i="14"/>
  <c r="M13" i="21"/>
  <c r="M15" i="14" s="1"/>
  <c r="Q37" i="21"/>
  <c r="Q38" i="21"/>
  <c r="Q53" i="21"/>
  <c r="Q54" i="21"/>
  <c r="Q65" i="21"/>
  <c r="Q70" i="21"/>
  <c r="Q71" i="21"/>
  <c r="Q84" i="21"/>
  <c r="Q87" i="21"/>
  <c r="Q102" i="21"/>
  <c r="Q104" i="21"/>
  <c r="L13" i="21"/>
  <c r="N36" i="14"/>
  <c r="N69" i="14"/>
  <c r="N79" i="14"/>
  <c r="N84" i="14"/>
  <c r="N86" i="14"/>
  <c r="N97" i="14"/>
  <c r="N100" i="14"/>
  <c r="Q100" i="21"/>
  <c r="N105" i="14"/>
  <c r="J13" i="21"/>
  <c r="G14" i="21"/>
  <c r="H14" i="21"/>
  <c r="H16" i="14" s="1"/>
  <c r="I14" i="21"/>
  <c r="I16" i="14" s="1"/>
  <c r="G15" i="21"/>
  <c r="H15" i="21"/>
  <c r="H17" i="14" s="1"/>
  <c r="I15" i="21"/>
  <c r="I17" i="14" s="1"/>
  <c r="G16" i="21"/>
  <c r="G18" i="14" s="1"/>
  <c r="H16" i="21"/>
  <c r="H18" i="14" s="1"/>
  <c r="I16" i="21"/>
  <c r="I18" i="14" s="1"/>
  <c r="G17" i="21"/>
  <c r="H17" i="21"/>
  <c r="I17" i="21"/>
  <c r="G18" i="21"/>
  <c r="H18" i="21"/>
  <c r="I18" i="21"/>
  <c r="G19" i="21"/>
  <c r="H19" i="21"/>
  <c r="I19" i="21"/>
  <c r="I21" i="14" s="1"/>
  <c r="G20" i="21"/>
  <c r="G22" i="14" s="1"/>
  <c r="H20" i="21"/>
  <c r="I20" i="21"/>
  <c r="I22" i="14" s="1"/>
  <c r="G21" i="21"/>
  <c r="G23" i="14" s="1"/>
  <c r="H21" i="21"/>
  <c r="H23" i="14" s="1"/>
  <c r="I21" i="21"/>
  <c r="I23" i="14" s="1"/>
  <c r="G22" i="21"/>
  <c r="G24" i="14" s="1"/>
  <c r="H22" i="21"/>
  <c r="I22" i="21"/>
  <c r="G23" i="21"/>
  <c r="H23" i="21"/>
  <c r="I23" i="21"/>
  <c r="G24" i="21"/>
  <c r="G26" i="14" s="1"/>
  <c r="H24" i="21"/>
  <c r="H26" i="14" s="1"/>
  <c r="I24" i="21"/>
  <c r="G25" i="21"/>
  <c r="G27" i="14" s="1"/>
  <c r="H25" i="21"/>
  <c r="H27" i="14" s="1"/>
  <c r="I25" i="21"/>
  <c r="G27" i="21"/>
  <c r="H27" i="21"/>
  <c r="I27" i="21"/>
  <c r="G28" i="21"/>
  <c r="H28" i="21"/>
  <c r="I28" i="21"/>
  <c r="G29" i="21"/>
  <c r="H29" i="21"/>
  <c r="I29" i="21"/>
  <c r="G30" i="21"/>
  <c r="H30" i="21"/>
  <c r="I30" i="21"/>
  <c r="G31" i="21"/>
  <c r="H31" i="21"/>
  <c r="I31" i="21"/>
  <c r="G32" i="21"/>
  <c r="H32" i="21"/>
  <c r="I32" i="21"/>
  <c r="G33" i="21"/>
  <c r="H33" i="21"/>
  <c r="I33" i="21"/>
  <c r="G34" i="21"/>
  <c r="H34" i="21"/>
  <c r="I34" i="21"/>
  <c r="G35" i="21"/>
  <c r="H35" i="21"/>
  <c r="I35" i="21"/>
  <c r="G36" i="21"/>
  <c r="H36" i="21"/>
  <c r="I36" i="21"/>
  <c r="G37" i="21"/>
  <c r="H37" i="21"/>
  <c r="I37" i="21"/>
  <c r="G38" i="21"/>
  <c r="H38" i="21"/>
  <c r="I38" i="21"/>
  <c r="G39" i="21"/>
  <c r="H39" i="21"/>
  <c r="I39" i="21"/>
  <c r="G40" i="21"/>
  <c r="H40" i="21"/>
  <c r="I40" i="21"/>
  <c r="G41" i="21"/>
  <c r="H41" i="21"/>
  <c r="I41" i="21"/>
  <c r="G42" i="21"/>
  <c r="H42" i="21"/>
  <c r="I42" i="21"/>
  <c r="G43" i="21"/>
  <c r="H43" i="21"/>
  <c r="I43" i="21"/>
  <c r="G44" i="21"/>
  <c r="H44" i="21"/>
  <c r="I44" i="21"/>
  <c r="G45" i="21"/>
  <c r="H45" i="21"/>
  <c r="I45" i="21"/>
  <c r="G46" i="21"/>
  <c r="H46" i="21"/>
  <c r="I46" i="21"/>
  <c r="G47" i="21"/>
  <c r="H47" i="21"/>
  <c r="I47" i="21"/>
  <c r="G48" i="21"/>
  <c r="H48" i="21"/>
  <c r="I48" i="21"/>
  <c r="G49" i="21"/>
  <c r="H49" i="21"/>
  <c r="I49" i="21"/>
  <c r="G50" i="21"/>
  <c r="H50" i="21"/>
  <c r="I50" i="21"/>
  <c r="G51" i="21"/>
  <c r="H51" i="21"/>
  <c r="I51" i="21"/>
  <c r="G52" i="21"/>
  <c r="H52" i="21"/>
  <c r="I52" i="21"/>
  <c r="G53" i="21"/>
  <c r="H53" i="21"/>
  <c r="I53" i="21"/>
  <c r="G54" i="21"/>
  <c r="H54" i="21"/>
  <c r="I54" i="21"/>
  <c r="G55" i="21"/>
  <c r="H55" i="21"/>
  <c r="I55" i="21"/>
  <c r="G56" i="21"/>
  <c r="H56" i="21"/>
  <c r="I56" i="21"/>
  <c r="G57" i="21"/>
  <c r="H57" i="21"/>
  <c r="I57" i="21"/>
  <c r="G58" i="21"/>
  <c r="H58" i="21"/>
  <c r="I58" i="21"/>
  <c r="G59" i="21"/>
  <c r="H59" i="21"/>
  <c r="I59" i="21"/>
  <c r="G60" i="21"/>
  <c r="H60" i="21"/>
  <c r="I60" i="21"/>
  <c r="G61" i="21"/>
  <c r="H61" i="21"/>
  <c r="I61" i="21"/>
  <c r="G62" i="21"/>
  <c r="H62" i="21"/>
  <c r="I62" i="21"/>
  <c r="G63" i="21"/>
  <c r="H63" i="21"/>
  <c r="I63" i="21"/>
  <c r="G64" i="21"/>
  <c r="H64" i="21"/>
  <c r="I64" i="21"/>
  <c r="G65" i="21"/>
  <c r="H65" i="21"/>
  <c r="I65" i="21"/>
  <c r="G66" i="21"/>
  <c r="H66" i="21"/>
  <c r="I66" i="21"/>
  <c r="G67" i="21"/>
  <c r="H67" i="21"/>
  <c r="I67" i="21"/>
  <c r="G68" i="21"/>
  <c r="H68" i="21"/>
  <c r="I68" i="21"/>
  <c r="G69" i="21"/>
  <c r="H69" i="21"/>
  <c r="I69" i="21"/>
  <c r="G70" i="21"/>
  <c r="H70" i="21"/>
  <c r="I70" i="21"/>
  <c r="G71" i="21"/>
  <c r="H71" i="21"/>
  <c r="I71" i="21"/>
  <c r="G72" i="21"/>
  <c r="H72" i="21"/>
  <c r="I72" i="21"/>
  <c r="G73" i="21"/>
  <c r="H73" i="21"/>
  <c r="I73" i="21"/>
  <c r="G74" i="21"/>
  <c r="H74" i="21"/>
  <c r="I74" i="21"/>
  <c r="G75" i="21"/>
  <c r="H75" i="21"/>
  <c r="I75" i="21"/>
  <c r="G76" i="21"/>
  <c r="H76" i="21"/>
  <c r="I76" i="21"/>
  <c r="G77" i="21"/>
  <c r="H77" i="21"/>
  <c r="I77" i="21"/>
  <c r="G78" i="21"/>
  <c r="H78" i="21"/>
  <c r="I78" i="21"/>
  <c r="G79" i="21"/>
  <c r="H79" i="21"/>
  <c r="I79" i="21"/>
  <c r="G80" i="21"/>
  <c r="H80" i="21"/>
  <c r="I80" i="21"/>
  <c r="G81" i="21"/>
  <c r="H81" i="21"/>
  <c r="I81" i="21"/>
  <c r="G82" i="21"/>
  <c r="H82" i="21"/>
  <c r="I82" i="21"/>
  <c r="G83" i="21"/>
  <c r="H83" i="21"/>
  <c r="I83" i="21"/>
  <c r="G84" i="21"/>
  <c r="H84" i="21"/>
  <c r="I84" i="21"/>
  <c r="G85" i="21"/>
  <c r="H85" i="21"/>
  <c r="I85" i="21"/>
  <c r="G86" i="21"/>
  <c r="H86" i="21"/>
  <c r="I86" i="21"/>
  <c r="G87" i="21"/>
  <c r="H87" i="21"/>
  <c r="I87" i="21"/>
  <c r="G88" i="21"/>
  <c r="H88" i="21"/>
  <c r="I88" i="21"/>
  <c r="G89" i="21"/>
  <c r="H89" i="21"/>
  <c r="I89" i="21"/>
  <c r="G90" i="21"/>
  <c r="H90" i="21"/>
  <c r="I90" i="21"/>
  <c r="G91" i="21"/>
  <c r="H91" i="21"/>
  <c r="I91" i="21"/>
  <c r="G92" i="21"/>
  <c r="H92" i="21"/>
  <c r="I92" i="21"/>
  <c r="G93" i="21"/>
  <c r="H93" i="21"/>
  <c r="I93" i="21"/>
  <c r="G94" i="21"/>
  <c r="H94" i="21"/>
  <c r="I94" i="21"/>
  <c r="G95" i="21"/>
  <c r="H95" i="21"/>
  <c r="I95" i="21"/>
  <c r="G96" i="21"/>
  <c r="H96" i="21"/>
  <c r="I96" i="21"/>
  <c r="G97" i="21"/>
  <c r="H97" i="21"/>
  <c r="I97" i="21"/>
  <c r="G98" i="21"/>
  <c r="H98" i="21"/>
  <c r="I98" i="21"/>
  <c r="G99" i="21"/>
  <c r="H99" i="21"/>
  <c r="I99" i="21"/>
  <c r="G100" i="21"/>
  <c r="H100" i="21"/>
  <c r="I100" i="21"/>
  <c r="G101" i="21"/>
  <c r="H101" i="21"/>
  <c r="I101" i="21"/>
  <c r="G102" i="21"/>
  <c r="H102" i="21"/>
  <c r="I102" i="21"/>
  <c r="G103" i="21"/>
  <c r="H103" i="21"/>
  <c r="I103" i="21"/>
  <c r="G104" i="21"/>
  <c r="H104" i="21"/>
  <c r="I104" i="21"/>
  <c r="G105" i="21"/>
  <c r="H105" i="21"/>
  <c r="I105" i="21"/>
  <c r="G106" i="21"/>
  <c r="H106" i="21"/>
  <c r="I106" i="21"/>
  <c r="G107" i="21"/>
  <c r="H107" i="21"/>
  <c r="I107" i="21"/>
  <c r="G108" i="21"/>
  <c r="H108" i="21"/>
  <c r="I108" i="21"/>
  <c r="G109" i="21"/>
  <c r="H109" i="21"/>
  <c r="I109" i="21"/>
  <c r="G110" i="21"/>
  <c r="H110" i="21"/>
  <c r="I110" i="21"/>
  <c r="G111" i="21"/>
  <c r="H111" i="21"/>
  <c r="I111" i="21"/>
  <c r="G112" i="21"/>
  <c r="H112" i="21"/>
  <c r="I112" i="21"/>
  <c r="H13" i="21"/>
  <c r="I13" i="21"/>
  <c r="G13" i="21"/>
  <c r="G15" i="14" s="1"/>
  <c r="F14" i="21"/>
  <c r="F15" i="21"/>
  <c r="F16" i="21"/>
  <c r="F17" i="21"/>
  <c r="F18" i="21"/>
  <c r="F19" i="21"/>
  <c r="F20" i="21"/>
  <c r="F21" i="21"/>
  <c r="F22" i="21"/>
  <c r="F23" i="21"/>
  <c r="F24" i="21"/>
  <c r="F25" i="21"/>
  <c r="F27" i="14" s="1"/>
  <c r="F26" i="21"/>
  <c r="F27" i="21"/>
  <c r="F28" i="21"/>
  <c r="F29" i="21"/>
  <c r="F30" i="21"/>
  <c r="F31" i="21"/>
  <c r="F32" i="21"/>
  <c r="F33" i="21"/>
  <c r="F34" i="21"/>
  <c r="F35" i="21"/>
  <c r="F36" i="21"/>
  <c r="F37" i="21"/>
  <c r="F38" i="21"/>
  <c r="F39" i="21"/>
  <c r="F40" i="21"/>
  <c r="F41" i="21"/>
  <c r="F42" i="21"/>
  <c r="F43" i="21"/>
  <c r="F44" i="21"/>
  <c r="F45" i="21"/>
  <c r="F46" i="21"/>
  <c r="F47" i="21"/>
  <c r="F48" i="21"/>
  <c r="F49" i="21"/>
  <c r="F50" i="21"/>
  <c r="F51" i="21"/>
  <c r="F52" i="21"/>
  <c r="F53" i="21"/>
  <c r="F54" i="21"/>
  <c r="F55" i="21"/>
  <c r="F56" i="21"/>
  <c r="F57" i="21"/>
  <c r="F58" i="21"/>
  <c r="F59" i="21"/>
  <c r="F60" i="21"/>
  <c r="F61" i="21"/>
  <c r="F62" i="21"/>
  <c r="F63" i="21"/>
  <c r="F64" i="21"/>
  <c r="F65" i="21"/>
  <c r="F66" i="21"/>
  <c r="F67" i="21"/>
  <c r="F68" i="21"/>
  <c r="F69" i="21"/>
  <c r="F70" i="21"/>
  <c r="F71" i="21"/>
  <c r="F72" i="21"/>
  <c r="F73" i="21"/>
  <c r="F74" i="21"/>
  <c r="F75" i="21"/>
  <c r="F76" i="21"/>
  <c r="F77" i="21"/>
  <c r="F78" i="21"/>
  <c r="F79" i="21"/>
  <c r="F80" i="21"/>
  <c r="F81" i="21"/>
  <c r="F82" i="21"/>
  <c r="F83" i="21"/>
  <c r="F84" i="21"/>
  <c r="F85" i="21"/>
  <c r="F86" i="21"/>
  <c r="F87" i="21"/>
  <c r="F88" i="21"/>
  <c r="F89" i="21"/>
  <c r="F90" i="21"/>
  <c r="F91" i="21"/>
  <c r="F92" i="21"/>
  <c r="F93" i="21"/>
  <c r="F94" i="21"/>
  <c r="F95" i="21"/>
  <c r="F96" i="21"/>
  <c r="F97" i="21"/>
  <c r="F98" i="21"/>
  <c r="F99" i="21"/>
  <c r="F100" i="21"/>
  <c r="F101" i="21"/>
  <c r="F102" i="21"/>
  <c r="F103" i="21"/>
  <c r="F104" i="21"/>
  <c r="F105" i="21"/>
  <c r="F106" i="21"/>
  <c r="F107" i="21"/>
  <c r="F108" i="21"/>
  <c r="F109" i="21"/>
  <c r="F110" i="21"/>
  <c r="F111" i="21"/>
  <c r="F112" i="21"/>
  <c r="F13" i="21"/>
  <c r="E14" i="21"/>
  <c r="E16" i="14" s="1"/>
  <c r="E15" i="21"/>
  <c r="E17" i="14" s="1"/>
  <c r="E16" i="21"/>
  <c r="E18" i="14" s="1"/>
  <c r="E17" i="21"/>
  <c r="E19" i="14" s="1"/>
  <c r="E18" i="21"/>
  <c r="E20" i="14" s="1"/>
  <c r="E19" i="21"/>
  <c r="E21" i="14" s="1"/>
  <c r="E20" i="21"/>
  <c r="E22" i="14" s="1"/>
  <c r="E21" i="21"/>
  <c r="E23" i="14" s="1"/>
  <c r="E22" i="21"/>
  <c r="E24" i="14" s="1"/>
  <c r="E23" i="21"/>
  <c r="E25" i="14" s="1"/>
  <c r="E24" i="21"/>
  <c r="E26" i="14" s="1"/>
  <c r="E25" i="21"/>
  <c r="E27" i="14" s="1"/>
  <c r="E27" i="21"/>
  <c r="E28" i="21"/>
  <c r="E29" i="21"/>
  <c r="E30" i="21"/>
  <c r="E31" i="21"/>
  <c r="E32" i="21"/>
  <c r="E33" i="21"/>
  <c r="E34" i="21"/>
  <c r="E35" i="21"/>
  <c r="E36" i="21"/>
  <c r="E37" i="21"/>
  <c r="E38" i="21"/>
  <c r="E39" i="21"/>
  <c r="E40" i="21"/>
  <c r="E41" i="21"/>
  <c r="E42" i="21"/>
  <c r="E43" i="21"/>
  <c r="E44" i="21"/>
  <c r="E45" i="21"/>
  <c r="E46" i="21"/>
  <c r="E47" i="21"/>
  <c r="E48" i="21"/>
  <c r="E49" i="21"/>
  <c r="E50" i="21"/>
  <c r="E51" i="21"/>
  <c r="E52" i="21"/>
  <c r="E53" i="21"/>
  <c r="E54" i="21"/>
  <c r="E55" i="21"/>
  <c r="E56" i="21"/>
  <c r="E57" i="21"/>
  <c r="E58" i="21"/>
  <c r="E59" i="21"/>
  <c r="E60" i="21"/>
  <c r="E61" i="21"/>
  <c r="E62" i="21"/>
  <c r="E63" i="21"/>
  <c r="E64" i="21"/>
  <c r="E65" i="21"/>
  <c r="E66" i="21"/>
  <c r="E67" i="21"/>
  <c r="E68" i="21"/>
  <c r="E69" i="21"/>
  <c r="E70" i="21"/>
  <c r="E71" i="21"/>
  <c r="E72" i="21"/>
  <c r="E73" i="21"/>
  <c r="E74" i="21"/>
  <c r="E75" i="21"/>
  <c r="E76" i="21"/>
  <c r="E77" i="21"/>
  <c r="E78" i="21"/>
  <c r="E79" i="21"/>
  <c r="E80" i="21"/>
  <c r="E81" i="21"/>
  <c r="E82" i="21"/>
  <c r="E83" i="21"/>
  <c r="E84" i="21"/>
  <c r="E85" i="21"/>
  <c r="E86" i="21"/>
  <c r="E87" i="21"/>
  <c r="E88" i="21"/>
  <c r="E89" i="21"/>
  <c r="E90" i="21"/>
  <c r="E91" i="21"/>
  <c r="E92" i="21"/>
  <c r="E93" i="21"/>
  <c r="E94" i="21"/>
  <c r="E95" i="21"/>
  <c r="E96" i="21"/>
  <c r="E97" i="21"/>
  <c r="E98" i="21"/>
  <c r="E99" i="21"/>
  <c r="E100" i="21"/>
  <c r="E101" i="21"/>
  <c r="E102" i="21"/>
  <c r="E103" i="21"/>
  <c r="E104" i="21"/>
  <c r="E105" i="21"/>
  <c r="E106" i="21"/>
  <c r="E107" i="21"/>
  <c r="E108" i="21"/>
  <c r="E109" i="21"/>
  <c r="E110" i="21"/>
  <c r="E111" i="21"/>
  <c r="E112" i="21"/>
  <c r="E13" i="21"/>
  <c r="E15" i="14" s="1"/>
  <c r="D14" i="21"/>
  <c r="D15" i="21"/>
  <c r="D17" i="14" s="1"/>
  <c r="D16" i="21"/>
  <c r="D18" i="14" s="1"/>
  <c r="D17" i="21"/>
  <c r="D19" i="14" s="1"/>
  <c r="D18" i="21"/>
  <c r="D20" i="14" s="1"/>
  <c r="D19" i="21"/>
  <c r="D21" i="14" s="1"/>
  <c r="D20" i="21"/>
  <c r="D21" i="21"/>
  <c r="D23" i="14" s="1"/>
  <c r="D22" i="21"/>
  <c r="D24" i="14" s="1"/>
  <c r="D23" i="21"/>
  <c r="D24" i="21"/>
  <c r="D26" i="14" s="1"/>
  <c r="D25" i="21"/>
  <c r="D27" i="14" s="1"/>
  <c r="D27" i="21"/>
  <c r="D28" i="21"/>
  <c r="D29" i="21"/>
  <c r="B29" i="21" s="1"/>
  <c r="D30" i="21"/>
  <c r="D31" i="21"/>
  <c r="D32" i="21"/>
  <c r="D33" i="21"/>
  <c r="D34" i="21"/>
  <c r="D35" i="21"/>
  <c r="D36" i="21"/>
  <c r="D37" i="21"/>
  <c r="B37" i="21" s="1"/>
  <c r="D38" i="21"/>
  <c r="D39" i="21"/>
  <c r="D40" i="21"/>
  <c r="B40" i="21" s="1"/>
  <c r="D41" i="21"/>
  <c r="B41" i="21" s="1"/>
  <c r="D42" i="21"/>
  <c r="D43" i="21"/>
  <c r="D44" i="21"/>
  <c r="B44" i="21" s="1"/>
  <c r="D45" i="21"/>
  <c r="D46" i="21"/>
  <c r="D47" i="21"/>
  <c r="D48" i="21"/>
  <c r="D49" i="21"/>
  <c r="D50" i="21"/>
  <c r="D51" i="21"/>
  <c r="D52" i="21"/>
  <c r="D53" i="21"/>
  <c r="B53" i="21" s="1"/>
  <c r="D54" i="21"/>
  <c r="D55" i="21"/>
  <c r="D56" i="21"/>
  <c r="B56" i="21" s="1"/>
  <c r="D57" i="21"/>
  <c r="D58" i="21"/>
  <c r="D59" i="21"/>
  <c r="D60" i="21"/>
  <c r="D61" i="21"/>
  <c r="D62" i="21"/>
  <c r="B62" i="21" s="1"/>
  <c r="D63" i="21"/>
  <c r="D64" i="21"/>
  <c r="D65" i="21"/>
  <c r="D66" i="21"/>
  <c r="B66" i="21" s="1"/>
  <c r="D67" i="21"/>
  <c r="D68" i="21"/>
  <c r="D69" i="21"/>
  <c r="B69" i="21" s="1"/>
  <c r="D70" i="21"/>
  <c r="B70" i="21" s="1"/>
  <c r="D71" i="21"/>
  <c r="D72" i="21"/>
  <c r="D73" i="21"/>
  <c r="B73" i="21" s="1"/>
  <c r="D74" i="21"/>
  <c r="B74" i="21" s="1"/>
  <c r="D75" i="21"/>
  <c r="D76" i="21"/>
  <c r="B76" i="21" s="1"/>
  <c r="D77" i="21"/>
  <c r="B77" i="21" s="1"/>
  <c r="D78" i="21"/>
  <c r="D79" i="21"/>
  <c r="D80" i="21"/>
  <c r="D81" i="21"/>
  <c r="D82" i="21"/>
  <c r="D83" i="21"/>
  <c r="D84" i="21"/>
  <c r="D85" i="21"/>
  <c r="B85" i="21" s="1"/>
  <c r="D86" i="21"/>
  <c r="B86" i="21" s="1"/>
  <c r="D87" i="21"/>
  <c r="D88" i="21"/>
  <c r="D89" i="21"/>
  <c r="B89" i="21" s="1"/>
  <c r="D90" i="21"/>
  <c r="D91" i="21"/>
  <c r="D92" i="21"/>
  <c r="B92" i="21" s="1"/>
  <c r="D93" i="21"/>
  <c r="D94" i="21"/>
  <c r="D95" i="21"/>
  <c r="D96" i="21"/>
  <c r="D97" i="21"/>
  <c r="D98" i="21"/>
  <c r="D99" i="21"/>
  <c r="B99" i="21" s="1"/>
  <c r="D100" i="21"/>
  <c r="D101" i="21"/>
  <c r="D102" i="21"/>
  <c r="B102" i="21" s="1"/>
  <c r="D103" i="21"/>
  <c r="D104" i="21"/>
  <c r="D105" i="21"/>
  <c r="D106" i="21"/>
  <c r="B106" i="21" s="1"/>
  <c r="D107" i="21"/>
  <c r="D108" i="21"/>
  <c r="D109" i="21"/>
  <c r="B109" i="21" s="1"/>
  <c r="D110" i="21"/>
  <c r="B110" i="21" s="1"/>
  <c r="D111" i="21"/>
  <c r="D112" i="21"/>
  <c r="D13" i="21"/>
  <c r="D15" i="14" s="1"/>
  <c r="C14" i="21"/>
  <c r="C16" i="14" s="1"/>
  <c r="C15" i="21"/>
  <c r="C16" i="21"/>
  <c r="C17" i="21"/>
  <c r="C18" i="21"/>
  <c r="C20" i="14" s="1"/>
  <c r="C19" i="21"/>
  <c r="C21" i="14" s="1"/>
  <c r="C20" i="21"/>
  <c r="C22" i="14" s="1"/>
  <c r="C21" i="21"/>
  <c r="C22" i="21"/>
  <c r="C24" i="14" s="1"/>
  <c r="C23" i="21"/>
  <c r="C25" i="14" s="1"/>
  <c r="C24" i="21"/>
  <c r="C25" i="21"/>
  <c r="C27" i="21"/>
  <c r="C28" i="21"/>
  <c r="C29" i="21"/>
  <c r="C30" i="21"/>
  <c r="C31" i="21"/>
  <c r="B31" i="21" s="1"/>
  <c r="C32" i="21"/>
  <c r="B32" i="21" s="1"/>
  <c r="C33" i="21"/>
  <c r="B33" i="21" s="1"/>
  <c r="C34" i="21"/>
  <c r="B34" i="21" s="1"/>
  <c r="C35" i="21"/>
  <c r="C36" i="21"/>
  <c r="C37" i="21"/>
  <c r="C38" i="21"/>
  <c r="C39" i="21"/>
  <c r="B39" i="21" s="1"/>
  <c r="C40" i="21"/>
  <c r="C41" i="21"/>
  <c r="C42" i="21"/>
  <c r="B42" i="21" s="1"/>
  <c r="C43" i="21"/>
  <c r="C44" i="21"/>
  <c r="C45" i="21"/>
  <c r="C46" i="21"/>
  <c r="C47" i="21"/>
  <c r="C48" i="21"/>
  <c r="B48" i="21" s="1"/>
  <c r="C49" i="21"/>
  <c r="B49" i="21" s="1"/>
  <c r="C50" i="21"/>
  <c r="B50" i="21" s="1"/>
  <c r="C51" i="21"/>
  <c r="C52" i="21"/>
  <c r="C53" i="21"/>
  <c r="C54" i="21"/>
  <c r="B54" i="21" s="1"/>
  <c r="C55" i="21"/>
  <c r="C56" i="21"/>
  <c r="C57" i="21"/>
  <c r="B57" i="21" s="1"/>
  <c r="C58" i="21"/>
  <c r="B58" i="21" s="1"/>
  <c r="C59" i="21"/>
  <c r="C60" i="21"/>
  <c r="C61" i="21"/>
  <c r="C62" i="21"/>
  <c r="C63" i="21"/>
  <c r="B63" i="21" s="1"/>
  <c r="C64" i="21"/>
  <c r="B64" i="21" s="1"/>
  <c r="C65" i="21"/>
  <c r="B65" i="21" s="1"/>
  <c r="C66" i="21"/>
  <c r="C67" i="21"/>
  <c r="C68" i="21"/>
  <c r="C69" i="21"/>
  <c r="C70" i="21"/>
  <c r="C71" i="21"/>
  <c r="C72" i="21"/>
  <c r="B72" i="21" s="1"/>
  <c r="C73" i="21"/>
  <c r="C74" i="21"/>
  <c r="C75" i="21"/>
  <c r="C76" i="21"/>
  <c r="C77" i="21"/>
  <c r="C78" i="21"/>
  <c r="C79" i="21"/>
  <c r="B79" i="21" s="1"/>
  <c r="C80" i="21"/>
  <c r="C81" i="21"/>
  <c r="B81" i="21" s="1"/>
  <c r="C82" i="21"/>
  <c r="B82" i="21" s="1"/>
  <c r="C83" i="21"/>
  <c r="C84" i="21"/>
  <c r="C85" i="21"/>
  <c r="C86" i="21"/>
  <c r="C87" i="21"/>
  <c r="B87" i="21" s="1"/>
  <c r="C88" i="21"/>
  <c r="C89" i="21"/>
  <c r="C90" i="21"/>
  <c r="B90" i="21" s="1"/>
  <c r="C91" i="21"/>
  <c r="C92" i="21"/>
  <c r="C93" i="21"/>
  <c r="C94" i="21"/>
  <c r="C95" i="21"/>
  <c r="C96" i="21"/>
  <c r="B96" i="21" s="1"/>
  <c r="C97" i="21"/>
  <c r="B97" i="21" s="1"/>
  <c r="C98" i="21"/>
  <c r="B98" i="21" s="1"/>
  <c r="C99" i="21"/>
  <c r="C100" i="21"/>
  <c r="C101" i="21"/>
  <c r="C102" i="21"/>
  <c r="C103" i="21"/>
  <c r="C104" i="21"/>
  <c r="C105" i="21"/>
  <c r="B105" i="21" s="1"/>
  <c r="C106" i="21"/>
  <c r="C107" i="21"/>
  <c r="C108" i="21"/>
  <c r="C109" i="21"/>
  <c r="C110" i="21"/>
  <c r="C111" i="21"/>
  <c r="B111" i="21" s="1"/>
  <c r="C112" i="21"/>
  <c r="B112" i="21" s="1"/>
  <c r="C13" i="21"/>
  <c r="C15" i="14" s="1"/>
  <c r="K3" i="5"/>
  <c r="N114" i="14"/>
  <c r="Q111" i="21"/>
  <c r="N113" i="14"/>
  <c r="Q110" i="21"/>
  <c r="N112" i="14"/>
  <c r="B107" i="21"/>
  <c r="N107" i="14"/>
  <c r="N106" i="14"/>
  <c r="B104" i="21"/>
  <c r="B103" i="21"/>
  <c r="N104" i="14"/>
  <c r="Q101" i="21"/>
  <c r="N103" i="14"/>
  <c r="B101" i="21"/>
  <c r="N102" i="14"/>
  <c r="B100" i="21"/>
  <c r="N99" i="14"/>
  <c r="Q96" i="21"/>
  <c r="N98" i="14"/>
  <c r="Q95" i="21"/>
  <c r="B95" i="21"/>
  <c r="Q94" i="21"/>
  <c r="N96" i="14"/>
  <c r="Q91" i="21"/>
  <c r="N93" i="14"/>
  <c r="B91" i="21"/>
  <c r="B88" i="21"/>
  <c r="N89" i="14"/>
  <c r="N87" i="14"/>
  <c r="B84" i="21"/>
  <c r="Q83" i="21"/>
  <c r="N85" i="14"/>
  <c r="B83" i="21"/>
  <c r="N83" i="14"/>
  <c r="N82" i="14"/>
  <c r="B80" i="21"/>
  <c r="Q79" i="21"/>
  <c r="N81" i="14"/>
  <c r="Q78" i="21"/>
  <c r="N80" i="14"/>
  <c r="N76" i="14"/>
  <c r="B71" i="21"/>
  <c r="N72" i="14"/>
  <c r="N71" i="14"/>
  <c r="B68" i="21"/>
  <c r="B67" i="21"/>
  <c r="N68" i="14"/>
  <c r="N67" i="14"/>
  <c r="N66" i="14"/>
  <c r="Q63" i="21"/>
  <c r="N65" i="14"/>
  <c r="Q62" i="21"/>
  <c r="N62" i="14"/>
  <c r="B59" i="21"/>
  <c r="N59" i="14"/>
  <c r="N58" i="14"/>
  <c r="B55" i="21"/>
  <c r="N56" i="14"/>
  <c r="N55" i="14"/>
  <c r="B52" i="21"/>
  <c r="B51" i="21"/>
  <c r="N52" i="14"/>
  <c r="N51" i="14"/>
  <c r="N50" i="14"/>
  <c r="Q47" i="21"/>
  <c r="N49" i="14"/>
  <c r="B47" i="21"/>
  <c r="Q46" i="21"/>
  <c r="N48" i="14"/>
  <c r="N45" i="14"/>
  <c r="N43" i="14"/>
  <c r="N41" i="14"/>
  <c r="N40" i="14"/>
  <c r="B38" i="21"/>
  <c r="N39" i="14"/>
  <c r="B36" i="21"/>
  <c r="N37" i="14"/>
  <c r="B35" i="21"/>
  <c r="N35" i="14"/>
  <c r="N34" i="14"/>
  <c r="Q31" i="21"/>
  <c r="N33" i="14"/>
  <c r="Q30" i="21"/>
  <c r="N32" i="14"/>
  <c r="N31" i="14"/>
  <c r="B26" i="21"/>
  <c r="N25" i="14"/>
  <c r="N24" i="14"/>
  <c r="N23" i="14"/>
  <c r="N22" i="14"/>
  <c r="N20" i="14"/>
  <c r="N19" i="14"/>
  <c r="N18" i="14"/>
  <c r="N17" i="14"/>
  <c r="N16" i="14"/>
  <c r="C5" i="21"/>
  <c r="D3" i="21"/>
  <c r="S13" i="8"/>
  <c r="H13" i="8"/>
  <c r="J15" i="14" l="1"/>
  <c r="K13" i="21"/>
  <c r="O15" i="14"/>
  <c r="O21" i="14"/>
  <c r="O20" i="14"/>
  <c r="O19" i="14"/>
  <c r="B20" i="21"/>
  <c r="D22" i="14"/>
  <c r="B16" i="21"/>
  <c r="C18" i="14"/>
  <c r="B22" i="21"/>
  <c r="B17" i="21"/>
  <c r="C19" i="14"/>
  <c r="B18" i="21"/>
  <c r="B19" i="21"/>
  <c r="B14" i="21"/>
  <c r="D16" i="14"/>
  <c r="B25" i="21"/>
  <c r="C27" i="14"/>
  <c r="B24" i="21"/>
  <c r="C26" i="14"/>
  <c r="B21" i="21"/>
  <c r="C23" i="14"/>
  <c r="B15" i="21"/>
  <c r="C17" i="14"/>
  <c r="B23" i="21"/>
  <c r="D25" i="14"/>
  <c r="O108" i="14"/>
  <c r="O92" i="14"/>
  <c r="O76" i="14"/>
  <c r="O60" i="14"/>
  <c r="P60" i="14" s="1"/>
  <c r="O44" i="14"/>
  <c r="Q44" i="14" s="1"/>
  <c r="O28" i="14"/>
  <c r="O104" i="14"/>
  <c r="P104" i="14" s="1"/>
  <c r="O88" i="14"/>
  <c r="O72" i="14"/>
  <c r="P72" i="14" s="1"/>
  <c r="O56" i="14"/>
  <c r="Q56" i="14" s="1"/>
  <c r="O40" i="14"/>
  <c r="P40" i="14" s="1"/>
  <c r="O24" i="14"/>
  <c r="P24" i="14" s="1"/>
  <c r="Q24" i="14" s="1"/>
  <c r="O103" i="14"/>
  <c r="O87" i="14"/>
  <c r="O71" i="14"/>
  <c r="Q71" i="14" s="1"/>
  <c r="O55" i="14"/>
  <c r="Q55" i="14" s="1"/>
  <c r="O39" i="14"/>
  <c r="O23" i="14"/>
  <c r="O102" i="14"/>
  <c r="P102" i="14" s="1"/>
  <c r="O86" i="14"/>
  <c r="P86" i="14" s="1"/>
  <c r="O70" i="14"/>
  <c r="Q70" i="14" s="1"/>
  <c r="O54" i="14"/>
  <c r="O38" i="14"/>
  <c r="P38" i="14" s="1"/>
  <c r="O22" i="14"/>
  <c r="P22" i="14" s="1"/>
  <c r="Q22" i="14" s="1"/>
  <c r="O114" i="14"/>
  <c r="P114" i="14" s="1"/>
  <c r="O98" i="14"/>
  <c r="P98" i="14" s="1"/>
  <c r="O82" i="14"/>
  <c r="P82" i="14" s="1"/>
  <c r="O66" i="14"/>
  <c r="O50" i="14"/>
  <c r="O34" i="14"/>
  <c r="P34" i="14" s="1"/>
  <c r="O18" i="14"/>
  <c r="P18" i="14" s="1"/>
  <c r="Q18" i="14" s="1"/>
  <c r="O113" i="14"/>
  <c r="Q113" i="14" s="1"/>
  <c r="O97" i="14"/>
  <c r="O81" i="14"/>
  <c r="O65" i="14"/>
  <c r="Q65" i="14" s="1"/>
  <c r="O49" i="14"/>
  <c r="Q49" i="14" s="1"/>
  <c r="O33" i="14"/>
  <c r="Q33" i="14" s="1"/>
  <c r="O17" i="14"/>
  <c r="P17" i="14" s="1"/>
  <c r="Q17" i="14" s="1"/>
  <c r="Q114" i="14"/>
  <c r="Q50" i="14"/>
  <c r="P50" i="14"/>
  <c r="Q97" i="14"/>
  <c r="P97" i="14"/>
  <c r="Q81" i="14"/>
  <c r="P81" i="14"/>
  <c r="P65" i="14"/>
  <c r="P49" i="14"/>
  <c r="P33" i="14"/>
  <c r="Q112" i="14"/>
  <c r="P112" i="14"/>
  <c r="Q96" i="14"/>
  <c r="P96" i="14"/>
  <c r="Q80" i="14"/>
  <c r="P80" i="14"/>
  <c r="Q64" i="14"/>
  <c r="P64" i="14"/>
  <c r="Q48" i="14"/>
  <c r="P48" i="14"/>
  <c r="Q32" i="14"/>
  <c r="P32" i="14"/>
  <c r="P16" i="14"/>
  <c r="Q16" i="14" s="1"/>
  <c r="Q111" i="14"/>
  <c r="P111" i="14"/>
  <c r="Q95" i="14"/>
  <c r="P95" i="14"/>
  <c r="Q79" i="14"/>
  <c r="P79" i="14"/>
  <c r="Q63" i="14"/>
  <c r="P63" i="14"/>
  <c r="Q47" i="14"/>
  <c r="P47" i="14"/>
  <c r="Q31" i="14"/>
  <c r="P31" i="14"/>
  <c r="Q67" i="14"/>
  <c r="P67" i="14"/>
  <c r="Q35" i="14"/>
  <c r="P35" i="14"/>
  <c r="Q34" i="14"/>
  <c r="P110" i="14"/>
  <c r="Q110" i="14"/>
  <c r="P46" i="14"/>
  <c r="Q46" i="14"/>
  <c r="P77" i="14"/>
  <c r="Q77" i="14"/>
  <c r="P29" i="14"/>
  <c r="Q29" i="14"/>
  <c r="Q108" i="14"/>
  <c r="P108" i="14"/>
  <c r="Q76" i="14"/>
  <c r="P76" i="14"/>
  <c r="Q107" i="14"/>
  <c r="P107" i="14"/>
  <c r="Q75" i="14"/>
  <c r="P75" i="14"/>
  <c r="Q43" i="14"/>
  <c r="P43" i="14"/>
  <c r="Q90" i="14"/>
  <c r="P90" i="14"/>
  <c r="Q105" i="14"/>
  <c r="P105" i="14"/>
  <c r="Q73" i="14"/>
  <c r="P73" i="14"/>
  <c r="Q57" i="14"/>
  <c r="P57" i="14"/>
  <c r="Q41" i="14"/>
  <c r="P41" i="14"/>
  <c r="P25" i="14"/>
  <c r="Q25" i="14" s="1"/>
  <c r="Q99" i="14"/>
  <c r="P99" i="14"/>
  <c r="Q51" i="14"/>
  <c r="P51" i="14"/>
  <c r="Q82" i="14"/>
  <c r="P94" i="14"/>
  <c r="Q94" i="14"/>
  <c r="P62" i="14"/>
  <c r="Q62" i="14"/>
  <c r="P93" i="14"/>
  <c r="Q93" i="14"/>
  <c r="P45" i="14"/>
  <c r="Q45" i="14"/>
  <c r="Q92" i="14"/>
  <c r="P92" i="14"/>
  <c r="P44" i="14"/>
  <c r="Q91" i="14"/>
  <c r="P91" i="14"/>
  <c r="P27" i="14"/>
  <c r="Q27" i="14" s="1"/>
  <c r="Q106" i="14"/>
  <c r="P106" i="14"/>
  <c r="Q74" i="14"/>
  <c r="P74" i="14"/>
  <c r="Q42" i="14"/>
  <c r="P42" i="14"/>
  <c r="Q89" i="14"/>
  <c r="P89" i="14"/>
  <c r="Q88" i="14"/>
  <c r="P88" i="14"/>
  <c r="Q72" i="14"/>
  <c r="P56" i="14"/>
  <c r="Q40" i="14"/>
  <c r="Q98" i="14"/>
  <c r="Q59" i="14"/>
  <c r="P59" i="14"/>
  <c r="Q58" i="14"/>
  <c r="P58" i="14"/>
  <c r="P103" i="14"/>
  <c r="Q103" i="14"/>
  <c r="Q87" i="14"/>
  <c r="P87" i="14"/>
  <c r="Q39" i="14"/>
  <c r="P39" i="14"/>
  <c r="P23" i="14"/>
  <c r="Q23" i="14" s="1"/>
  <c r="Q19" i="21"/>
  <c r="Q102" i="14"/>
  <c r="P70" i="14"/>
  <c r="Q54" i="14"/>
  <c r="P54" i="14"/>
  <c r="Q101" i="14"/>
  <c r="P101" i="14"/>
  <c r="Q85" i="14"/>
  <c r="P85" i="14"/>
  <c r="Q69" i="14"/>
  <c r="P69" i="14"/>
  <c r="Q37" i="14"/>
  <c r="P37" i="14"/>
  <c r="Q83" i="14"/>
  <c r="P83" i="14"/>
  <c r="P19" i="14"/>
  <c r="Q19" i="14" s="1"/>
  <c r="Q66" i="14"/>
  <c r="P66" i="14"/>
  <c r="P78" i="14"/>
  <c r="Q78" i="14"/>
  <c r="P30" i="14"/>
  <c r="Q30" i="14"/>
  <c r="P109" i="14"/>
  <c r="Q109" i="14"/>
  <c r="P61" i="14"/>
  <c r="Q61" i="14"/>
  <c r="Q60" i="14"/>
  <c r="P53" i="14"/>
  <c r="Q53" i="14"/>
  <c r="Q100" i="14"/>
  <c r="P100" i="14"/>
  <c r="P84" i="14"/>
  <c r="Q84" i="14"/>
  <c r="P68" i="14"/>
  <c r="Q68" i="14"/>
  <c r="Q52" i="14"/>
  <c r="P52" i="14"/>
  <c r="P36" i="14"/>
  <c r="Q36" i="14"/>
  <c r="P20" i="14"/>
  <c r="Q20" i="14" s="1"/>
  <c r="Q39" i="21"/>
  <c r="Q67" i="21"/>
  <c r="Q48" i="21"/>
  <c r="Q32" i="21"/>
  <c r="Q69" i="21"/>
  <c r="Q88" i="21"/>
  <c r="Q72" i="21"/>
  <c r="Q40" i="21"/>
  <c r="Q56" i="21"/>
  <c r="Q41" i="21"/>
  <c r="Q43" i="21"/>
  <c r="Q55" i="21"/>
  <c r="Q89" i="21"/>
  <c r="Q86" i="21"/>
  <c r="Q22" i="21"/>
  <c r="Q112" i="21"/>
  <c r="Q80" i="21"/>
  <c r="Q64" i="21"/>
  <c r="Q61" i="21"/>
  <c r="Q109" i="21"/>
  <c r="Q93" i="21"/>
  <c r="Q45" i="21"/>
  <c r="Q108" i="21"/>
  <c r="Q76" i="21"/>
  <c r="Q60" i="21"/>
  <c r="Q44" i="21"/>
  <c r="Q28" i="21"/>
  <c r="Q107" i="21"/>
  <c r="Q75" i="21"/>
  <c r="Q92" i="21"/>
  <c r="O13" i="21"/>
  <c r="Q99" i="21"/>
  <c r="Q51" i="21"/>
  <c r="Q35" i="21"/>
  <c r="Q29" i="21"/>
  <c r="N110" i="14"/>
  <c r="Q74" i="21"/>
  <c r="N28" i="14"/>
  <c r="P28" i="14" s="1"/>
  <c r="Q28" i="14" s="1"/>
  <c r="N54" i="14"/>
  <c r="N63" i="14"/>
  <c r="N111" i="14"/>
  <c r="Q66" i="21"/>
  <c r="N77" i="14"/>
  <c r="N94" i="14"/>
  <c r="N46" i="14"/>
  <c r="N42" i="14"/>
  <c r="N60" i="14"/>
  <c r="N108" i="14"/>
  <c r="N29" i="14"/>
  <c r="N95" i="14"/>
  <c r="N38" i="14"/>
  <c r="Q34" i="21"/>
  <c r="N47" i="14"/>
  <c r="N78" i="14"/>
  <c r="Q98" i="21"/>
  <c r="N61" i="14"/>
  <c r="N101" i="14"/>
  <c r="N109" i="14"/>
  <c r="N21" i="14"/>
  <c r="P21" i="14" s="1"/>
  <c r="Q21" i="14" s="1"/>
  <c r="N26" i="14"/>
  <c r="P26" i="14" s="1"/>
  <c r="Q26" i="14" s="1"/>
  <c r="N30" i="14"/>
  <c r="N44" i="14"/>
  <c r="N53" i="14"/>
  <c r="N57" i="14"/>
  <c r="N70" i="14"/>
  <c r="N75" i="14"/>
  <c r="Q77" i="21"/>
  <c r="N88" i="14"/>
  <c r="Q103" i="21"/>
  <c r="Q50" i="21"/>
  <c r="N92" i="14"/>
  <c r="K15" i="14"/>
  <c r="N13" i="21"/>
  <c r="N15" i="14" s="1"/>
  <c r="B94" i="21"/>
  <c r="B78" i="21"/>
  <c r="B46" i="21"/>
  <c r="B30" i="21"/>
  <c r="B93" i="21"/>
  <c r="B61" i="21"/>
  <c r="B45" i="21"/>
  <c r="B108" i="21"/>
  <c r="B60" i="21"/>
  <c r="B28" i="21"/>
  <c r="B75" i="21"/>
  <c r="B43" i="21"/>
  <c r="B27" i="21"/>
  <c r="B13" i="21"/>
  <c r="B7" i="10" s="1" a="1"/>
  <c r="M7" i="10" s="1"/>
  <c r="Q18" i="21"/>
  <c r="Q20" i="21"/>
  <c r="Q49" i="21"/>
  <c r="Q57" i="21"/>
  <c r="Q81" i="21"/>
  <c r="Q97" i="21"/>
  <c r="Q105" i="21"/>
  <c r="Q36" i="21"/>
  <c r="Q52" i="21"/>
  <c r="Q68" i="21"/>
  <c r="Q15" i="21"/>
  <c r="Q23" i="21"/>
  <c r="Q14" i="21"/>
  <c r="Q17" i="21"/>
  <c r="Q25" i="21"/>
  <c r="Q33" i="21"/>
  <c r="Q73" i="21"/>
  <c r="Q85" i="21"/>
  <c r="Q21" i="21"/>
  <c r="Q16" i="21"/>
  <c r="N17" i="4"/>
  <c r="N7" i="10" l="1"/>
  <c r="L7" i="10"/>
  <c r="B8" i="10" a="1"/>
  <c r="K7" i="10"/>
  <c r="P113" i="14"/>
  <c r="P55" i="14"/>
  <c r="Q38" i="14"/>
  <c r="P71" i="14"/>
  <c r="Q104" i="14"/>
  <c r="Q86" i="14"/>
  <c r="Q42" i="21"/>
  <c r="Q27" i="21"/>
  <c r="Q24" i="21"/>
  <c r="Q58" i="21"/>
  <c r="P13" i="21"/>
  <c r="Q13" i="21" s="1"/>
  <c r="Q26" i="21"/>
  <c r="Q90" i="21"/>
  <c r="Q106" i="21"/>
  <c r="Q59" i="21"/>
  <c r="Q82" i="21"/>
  <c r="A2" i="18"/>
  <c r="AG6" i="20"/>
  <c r="R6" i="20"/>
  <c r="Z25" i="20"/>
  <c r="Z24" i="20"/>
  <c r="Z22" i="20"/>
  <c r="R12" i="20"/>
  <c r="R13" i="20"/>
  <c r="M29" i="13"/>
  <c r="R11" i="20"/>
  <c r="AG9" i="20"/>
  <c r="R9" i="20"/>
  <c r="AQ6" i="20"/>
  <c r="AC6" i="20"/>
  <c r="K8" i="10" l="1"/>
  <c r="N8" i="10"/>
  <c r="M8" i="10"/>
  <c r="L8" i="10"/>
  <c r="B9" i="10" a="1"/>
  <c r="Q4" i="21"/>
  <c r="Q5" i="21" s="1"/>
  <c r="Q6" i="21" s="1"/>
  <c r="Q7" i="21" s="1"/>
  <c r="L30" i="12" s="1"/>
  <c r="A1" i="5"/>
  <c r="A2" i="4"/>
  <c r="B7" i="6"/>
  <c r="K9" i="10" l="1"/>
  <c r="M9" i="10"/>
  <c r="N9" i="10"/>
  <c r="L9" i="10"/>
  <c r="B10" i="10" a="1"/>
  <c r="AA13" i="8"/>
  <c r="AA14" i="8"/>
  <c r="N14" i="4"/>
  <c r="N15" i="4"/>
  <c r="N16" i="4"/>
  <c r="N18" i="4"/>
  <c r="N19" i="4"/>
  <c r="N20" i="4"/>
  <c r="N21" i="4"/>
  <c r="N22" i="4"/>
  <c r="N23" i="4"/>
  <c r="N24" i="4"/>
  <c r="N25" i="4"/>
  <c r="N26" i="4"/>
  <c r="N27" i="4"/>
  <c r="N28" i="4"/>
  <c r="N29" i="4"/>
  <c r="N30" i="4"/>
  <c r="N31" i="4"/>
  <c r="N32" i="4"/>
  <c r="N33" i="4"/>
  <c r="N34" i="4"/>
  <c r="N35" i="4"/>
  <c r="N36" i="4"/>
  <c r="N37" i="4"/>
  <c r="N38" i="4"/>
  <c r="N39" i="4"/>
  <c r="N40" i="4"/>
  <c r="N41" i="4"/>
  <c r="N42" i="4"/>
  <c r="N43" i="4"/>
  <c r="N44" i="4"/>
  <c r="N45" i="4"/>
  <c r="N46" i="4"/>
  <c r="N47" i="4"/>
  <c r="N48" i="4"/>
  <c r="N49" i="4"/>
  <c r="N50" i="4"/>
  <c r="N51" i="4"/>
  <c r="N52" i="4"/>
  <c r="N53" i="4"/>
  <c r="N54" i="4"/>
  <c r="N55" i="4"/>
  <c r="N56" i="4"/>
  <c r="N57" i="4"/>
  <c r="N58" i="4"/>
  <c r="N59" i="4"/>
  <c r="N60" i="4"/>
  <c r="N61" i="4"/>
  <c r="N62" i="4"/>
  <c r="N63" i="4"/>
  <c r="N64" i="4"/>
  <c r="N65" i="4"/>
  <c r="N66" i="4"/>
  <c r="N67" i="4"/>
  <c r="N68" i="4"/>
  <c r="N69" i="4"/>
  <c r="N70" i="4"/>
  <c r="N71" i="4"/>
  <c r="N72" i="4"/>
  <c r="N73" i="4"/>
  <c r="N74" i="4"/>
  <c r="N75" i="4"/>
  <c r="N76" i="4"/>
  <c r="N77" i="4"/>
  <c r="N78" i="4"/>
  <c r="N79" i="4"/>
  <c r="N80" i="4"/>
  <c r="N81" i="4"/>
  <c r="N82" i="4"/>
  <c r="N83" i="4"/>
  <c r="N84" i="4"/>
  <c r="N85" i="4"/>
  <c r="N86" i="4"/>
  <c r="N87" i="4"/>
  <c r="N88" i="4"/>
  <c r="N89" i="4"/>
  <c r="N90" i="4"/>
  <c r="N91" i="4"/>
  <c r="N92" i="4"/>
  <c r="N93" i="4"/>
  <c r="N94" i="4"/>
  <c r="N95" i="4"/>
  <c r="N96" i="4"/>
  <c r="N97" i="4"/>
  <c r="N98" i="4"/>
  <c r="N99" i="4"/>
  <c r="N100" i="4"/>
  <c r="N101" i="4"/>
  <c r="N102" i="4"/>
  <c r="N103" i="4"/>
  <c r="N104" i="4"/>
  <c r="N105" i="4"/>
  <c r="N106" i="4"/>
  <c r="N107" i="4"/>
  <c r="N108" i="4"/>
  <c r="N109" i="4"/>
  <c r="N110" i="4"/>
  <c r="N111" i="4"/>
  <c r="N112" i="4"/>
  <c r="N13" i="4"/>
  <c r="K10" i="10" l="1"/>
  <c r="N10" i="10"/>
  <c r="M10" i="10"/>
  <c r="L10" i="10"/>
  <c r="B11" i="10" a="1"/>
  <c r="O13" i="4"/>
  <c r="O14" i="4"/>
  <c r="O15" i="4"/>
  <c r="O16" i="4"/>
  <c r="O17" i="4"/>
  <c r="O18" i="4"/>
  <c r="O19" i="4"/>
  <c r="O20" i="4"/>
  <c r="O21" i="4"/>
  <c r="O22" i="4"/>
  <c r="O23" i="4"/>
  <c r="O24" i="4"/>
  <c r="O25" i="4"/>
  <c r="O26" i="4"/>
  <c r="O27" i="4"/>
  <c r="O28" i="4"/>
  <c r="O29" i="4"/>
  <c r="O30" i="4"/>
  <c r="O31" i="4"/>
  <c r="O32" i="4"/>
  <c r="O33" i="4"/>
  <c r="O34" i="4"/>
  <c r="O35" i="4"/>
  <c r="O36" i="4"/>
  <c r="O37" i="4"/>
  <c r="O38" i="4"/>
  <c r="O39" i="4"/>
  <c r="O40" i="4"/>
  <c r="O41" i="4"/>
  <c r="O42" i="4"/>
  <c r="O43" i="4"/>
  <c r="O44" i="4"/>
  <c r="O45" i="4"/>
  <c r="O46" i="4"/>
  <c r="O47" i="4"/>
  <c r="O48" i="4"/>
  <c r="O49" i="4"/>
  <c r="O50" i="4"/>
  <c r="O51" i="4"/>
  <c r="O52" i="4"/>
  <c r="O53" i="4"/>
  <c r="O54" i="4"/>
  <c r="O55" i="4"/>
  <c r="O56" i="4"/>
  <c r="O57" i="4"/>
  <c r="O58" i="4"/>
  <c r="O59" i="4"/>
  <c r="O60" i="4"/>
  <c r="O61" i="4"/>
  <c r="O62" i="4"/>
  <c r="O63" i="4"/>
  <c r="O64" i="4"/>
  <c r="O65" i="4"/>
  <c r="O66" i="4"/>
  <c r="O67" i="4"/>
  <c r="O68" i="4"/>
  <c r="O69" i="4"/>
  <c r="O70" i="4"/>
  <c r="O71" i="4"/>
  <c r="O72" i="4"/>
  <c r="O73" i="4"/>
  <c r="O74" i="4"/>
  <c r="O75" i="4"/>
  <c r="O76" i="4"/>
  <c r="O77" i="4"/>
  <c r="O78" i="4"/>
  <c r="O79" i="4"/>
  <c r="O80" i="4"/>
  <c r="O81" i="4"/>
  <c r="O82" i="4"/>
  <c r="O83" i="4"/>
  <c r="O84" i="4"/>
  <c r="O85" i="4"/>
  <c r="O86" i="4"/>
  <c r="O87" i="4"/>
  <c r="O88" i="4"/>
  <c r="O89" i="4"/>
  <c r="O90" i="4"/>
  <c r="O91" i="4"/>
  <c r="O92" i="4"/>
  <c r="O93" i="4"/>
  <c r="O94" i="4"/>
  <c r="O95" i="4"/>
  <c r="O96" i="4"/>
  <c r="O97" i="4"/>
  <c r="O98" i="4"/>
  <c r="O99" i="4"/>
  <c r="O100" i="4"/>
  <c r="O101" i="4"/>
  <c r="O102" i="4"/>
  <c r="O103" i="4"/>
  <c r="O104" i="4"/>
  <c r="O105" i="4"/>
  <c r="O106" i="4"/>
  <c r="O107" i="4"/>
  <c r="O108" i="4"/>
  <c r="O109" i="4"/>
  <c r="O110" i="4"/>
  <c r="O111" i="4"/>
  <c r="O112" i="4"/>
  <c r="K11" i="10" l="1"/>
  <c r="N11" i="10"/>
  <c r="M11" i="10"/>
  <c r="L11" i="10"/>
  <c r="B12" i="10" a="1"/>
  <c r="P13" i="4"/>
  <c r="Q13" i="4" s="1"/>
  <c r="K12" i="10" l="1"/>
  <c r="M12" i="10"/>
  <c r="N12" i="10"/>
  <c r="L12" i="10"/>
  <c r="B13" i="10" a="1"/>
  <c r="P14" i="4"/>
  <c r="Q14" i="4" s="1"/>
  <c r="P15" i="4"/>
  <c r="Q15" i="4" s="1"/>
  <c r="P16" i="4"/>
  <c r="Q16" i="4"/>
  <c r="P17" i="4"/>
  <c r="Q17" i="4"/>
  <c r="P18" i="4"/>
  <c r="Q18" i="4"/>
  <c r="P19" i="4"/>
  <c r="Q19" i="4"/>
  <c r="P20" i="4"/>
  <c r="Q20" i="4" s="1"/>
  <c r="P21" i="4"/>
  <c r="Q21" i="4" s="1"/>
  <c r="P22" i="4"/>
  <c r="Q22" i="4" s="1"/>
  <c r="P23" i="4"/>
  <c r="Q23" i="4"/>
  <c r="P24" i="4"/>
  <c r="Q24" i="4"/>
  <c r="P25" i="4"/>
  <c r="Q25" i="4"/>
  <c r="P26" i="4"/>
  <c r="Q26" i="4"/>
  <c r="P27" i="4"/>
  <c r="Q27" i="4"/>
  <c r="P28" i="4"/>
  <c r="Q28" i="4"/>
  <c r="P29" i="4"/>
  <c r="Q29" i="4"/>
  <c r="P30" i="4"/>
  <c r="Q30" i="4"/>
  <c r="P31" i="4"/>
  <c r="Q31" i="4"/>
  <c r="P32" i="4"/>
  <c r="Q32" i="4"/>
  <c r="P33" i="4"/>
  <c r="Q33" i="4"/>
  <c r="P34" i="4"/>
  <c r="Q34" i="4"/>
  <c r="P35" i="4"/>
  <c r="Q35" i="4"/>
  <c r="P36" i="4"/>
  <c r="Q36" i="4"/>
  <c r="P37" i="4"/>
  <c r="Q37" i="4"/>
  <c r="P38" i="4"/>
  <c r="Q38" i="4"/>
  <c r="P39" i="4"/>
  <c r="Q39" i="4"/>
  <c r="P40" i="4"/>
  <c r="Q40" i="4"/>
  <c r="P41" i="4"/>
  <c r="Q41" i="4"/>
  <c r="P42" i="4"/>
  <c r="Q42" i="4"/>
  <c r="P43" i="4"/>
  <c r="Q43" i="4"/>
  <c r="P44" i="4"/>
  <c r="Q44" i="4"/>
  <c r="P45" i="4"/>
  <c r="Q45" i="4"/>
  <c r="P46" i="4"/>
  <c r="Q46" i="4"/>
  <c r="P47" i="4"/>
  <c r="Q47" i="4"/>
  <c r="P48" i="4"/>
  <c r="Q48" i="4"/>
  <c r="P49" i="4"/>
  <c r="Q49" i="4"/>
  <c r="P50" i="4"/>
  <c r="Q50" i="4"/>
  <c r="P51" i="4"/>
  <c r="Q51" i="4"/>
  <c r="P52" i="4"/>
  <c r="Q52" i="4"/>
  <c r="P53" i="4"/>
  <c r="Q53" i="4"/>
  <c r="P54" i="4"/>
  <c r="Q54" i="4"/>
  <c r="P55" i="4"/>
  <c r="Q55" i="4"/>
  <c r="P56" i="4"/>
  <c r="Q56" i="4"/>
  <c r="P57" i="4"/>
  <c r="Q57" i="4"/>
  <c r="P58" i="4"/>
  <c r="Q58" i="4"/>
  <c r="P59" i="4"/>
  <c r="Q59" i="4"/>
  <c r="P60" i="4"/>
  <c r="Q60" i="4"/>
  <c r="P61" i="4"/>
  <c r="Q61" i="4"/>
  <c r="P62" i="4"/>
  <c r="Q62" i="4"/>
  <c r="P63" i="4"/>
  <c r="Q63" i="4"/>
  <c r="P64" i="4"/>
  <c r="Q64" i="4"/>
  <c r="P65" i="4"/>
  <c r="Q65" i="4"/>
  <c r="P66" i="4"/>
  <c r="Q66" i="4"/>
  <c r="P67" i="4"/>
  <c r="Q67" i="4"/>
  <c r="P68" i="4"/>
  <c r="Q68" i="4"/>
  <c r="P69" i="4"/>
  <c r="Q69" i="4"/>
  <c r="P70" i="4"/>
  <c r="Q70" i="4"/>
  <c r="P71" i="4"/>
  <c r="Q71" i="4"/>
  <c r="P72" i="4"/>
  <c r="Q72" i="4"/>
  <c r="P73" i="4"/>
  <c r="Q73" i="4"/>
  <c r="P74" i="4"/>
  <c r="Q74" i="4"/>
  <c r="P75" i="4"/>
  <c r="Q75" i="4"/>
  <c r="P76" i="4"/>
  <c r="Q76" i="4"/>
  <c r="P77" i="4"/>
  <c r="Q77" i="4"/>
  <c r="P78" i="4"/>
  <c r="Q78" i="4"/>
  <c r="P79" i="4"/>
  <c r="Q79" i="4"/>
  <c r="P80" i="4"/>
  <c r="Q80" i="4"/>
  <c r="P81" i="4"/>
  <c r="Q81" i="4"/>
  <c r="P82" i="4"/>
  <c r="Q82" i="4"/>
  <c r="P83" i="4"/>
  <c r="Q83" i="4"/>
  <c r="P84" i="4"/>
  <c r="Q84" i="4"/>
  <c r="P85" i="4"/>
  <c r="Q85" i="4"/>
  <c r="P86" i="4"/>
  <c r="Q86" i="4"/>
  <c r="P87" i="4"/>
  <c r="Q87" i="4"/>
  <c r="P88" i="4"/>
  <c r="Q88" i="4"/>
  <c r="P89" i="4"/>
  <c r="Q89" i="4"/>
  <c r="P90" i="4"/>
  <c r="Q90" i="4"/>
  <c r="P91" i="4"/>
  <c r="Q91" i="4"/>
  <c r="P92" i="4"/>
  <c r="Q92" i="4"/>
  <c r="P93" i="4"/>
  <c r="Q93" i="4"/>
  <c r="P94" i="4"/>
  <c r="Q94" i="4"/>
  <c r="P95" i="4"/>
  <c r="Q95" i="4"/>
  <c r="P96" i="4"/>
  <c r="Q96" i="4"/>
  <c r="P97" i="4"/>
  <c r="Q97" i="4"/>
  <c r="P98" i="4"/>
  <c r="Q98" i="4"/>
  <c r="P99" i="4"/>
  <c r="Q99" i="4"/>
  <c r="P100" i="4"/>
  <c r="Q100" i="4"/>
  <c r="P101" i="4"/>
  <c r="Q101" i="4"/>
  <c r="P102" i="4"/>
  <c r="Q102" i="4"/>
  <c r="P103" i="4"/>
  <c r="Q103" i="4"/>
  <c r="P104" i="4"/>
  <c r="Q104" i="4"/>
  <c r="P105" i="4"/>
  <c r="Q105" i="4"/>
  <c r="P106" i="4"/>
  <c r="Q106" i="4"/>
  <c r="P107" i="4"/>
  <c r="Q107" i="4"/>
  <c r="P108" i="4"/>
  <c r="Q108" i="4"/>
  <c r="P109" i="4"/>
  <c r="Q109" i="4"/>
  <c r="P110" i="4"/>
  <c r="Q110" i="4"/>
  <c r="P111" i="4"/>
  <c r="Q111" i="4"/>
  <c r="P112" i="4"/>
  <c r="Q112" i="4"/>
  <c r="H14" i="8"/>
  <c r="H15" i="8"/>
  <c r="AA33" i="8"/>
  <c r="AA15" i="8"/>
  <c r="AA16" i="8"/>
  <c r="AA17" i="8"/>
  <c r="AA18" i="8"/>
  <c r="AA19" i="8"/>
  <c r="AA20" i="8"/>
  <c r="AA21" i="8"/>
  <c r="AA22" i="8"/>
  <c r="AA23" i="8"/>
  <c r="AA24" i="8"/>
  <c r="AA25" i="8"/>
  <c r="AA26" i="8"/>
  <c r="AA27" i="8"/>
  <c r="S14" i="8"/>
  <c r="S15" i="8"/>
  <c r="S16" i="8"/>
  <c r="S17" i="8"/>
  <c r="S18" i="8"/>
  <c r="S19" i="8"/>
  <c r="S20" i="8"/>
  <c r="S21" i="8"/>
  <c r="S22" i="8"/>
  <c r="S23" i="8"/>
  <c r="S24" i="8"/>
  <c r="S25" i="8"/>
  <c r="S26" i="8"/>
  <c r="S27" i="8"/>
  <c r="H16" i="8"/>
  <c r="H17" i="8"/>
  <c r="H18" i="8"/>
  <c r="H19" i="8"/>
  <c r="H20" i="8"/>
  <c r="H21" i="8"/>
  <c r="H22" i="8"/>
  <c r="H23" i="8"/>
  <c r="H24" i="8"/>
  <c r="H25" i="8"/>
  <c r="H26" i="8"/>
  <c r="H27" i="8"/>
  <c r="B14" i="10" l="1" a="1"/>
  <c r="K13" i="10"/>
  <c r="N13" i="10"/>
  <c r="M13" i="10"/>
  <c r="L13" i="10"/>
  <c r="C19" i="17"/>
  <c r="E33" i="16"/>
  <c r="E30" i="16"/>
  <c r="L25" i="16"/>
  <c r="B14" i="16"/>
  <c r="C1" i="15"/>
  <c r="A2" i="14"/>
  <c r="B16" i="13"/>
  <c r="B17" i="12"/>
  <c r="E39" i="12"/>
  <c r="E36" i="12"/>
  <c r="L32" i="12"/>
  <c r="B7" i="11"/>
  <c r="C1" i="10"/>
  <c r="B6" i="8"/>
  <c r="A6" i="3"/>
  <c r="E32" i="7"/>
  <c r="E29" i="7"/>
  <c r="L24" i="7"/>
  <c r="B14" i="7"/>
  <c r="B15" i="10" l="1" a="1"/>
  <c r="K14" i="10"/>
  <c r="N14" i="10"/>
  <c r="L14" i="10"/>
  <c r="M14" i="10"/>
  <c r="AE2" i="18"/>
  <c r="AA2" i="18"/>
  <c r="W2" i="18"/>
  <c r="U2" i="18"/>
  <c r="S2" i="18"/>
  <c r="R2" i="18"/>
  <c r="Q2" i="18"/>
  <c r="P2" i="18"/>
  <c r="O2" i="18"/>
  <c r="N2" i="18"/>
  <c r="M2" i="18"/>
  <c r="L2" i="18"/>
  <c r="K2" i="18"/>
  <c r="J2" i="18"/>
  <c r="G2" i="18"/>
  <c r="F2" i="18"/>
  <c r="E2" i="18"/>
  <c r="D2" i="18"/>
  <c r="C2" i="18"/>
  <c r="B2" i="18"/>
  <c r="Q14" i="17"/>
  <c r="Q12" i="17"/>
  <c r="Q8" i="17"/>
  <c r="Q6" i="17"/>
  <c r="AD4" i="17"/>
  <c r="AA4" i="17"/>
  <c r="Y4" i="17"/>
  <c r="W4" i="17"/>
  <c r="R51" i="16"/>
  <c r="AA50" i="16"/>
  <c r="V50" i="16"/>
  <c r="R50" i="16"/>
  <c r="R49" i="16"/>
  <c r="R48" i="16"/>
  <c r="B17" i="16"/>
  <c r="P12" i="16"/>
  <c r="P10" i="16"/>
  <c r="P6" i="16"/>
  <c r="P4" i="16"/>
  <c r="AC2" i="16"/>
  <c r="Z2" i="16"/>
  <c r="X2" i="16"/>
  <c r="V2" i="16"/>
  <c r="P41" i="15"/>
  <c r="P40" i="15"/>
  <c r="P39" i="15"/>
  <c r="P38" i="15"/>
  <c r="P37" i="15"/>
  <c r="P36" i="15"/>
  <c r="P35" i="15"/>
  <c r="P34" i="15"/>
  <c r="K3" i="15"/>
  <c r="C5" i="14"/>
  <c r="D3" i="14"/>
  <c r="R45" i="13"/>
  <c r="AA44" i="13"/>
  <c r="V44" i="13"/>
  <c r="R44" i="13"/>
  <c r="R43" i="13"/>
  <c r="R42" i="13"/>
  <c r="M28" i="13"/>
  <c r="M27" i="13"/>
  <c r="M26" i="13"/>
  <c r="M25" i="13"/>
  <c r="U21" i="13"/>
  <c r="L21" i="13"/>
  <c r="P12" i="13"/>
  <c r="P10" i="13"/>
  <c r="P6" i="13"/>
  <c r="P4" i="13"/>
  <c r="R52" i="12"/>
  <c r="AA51" i="12"/>
  <c r="V51" i="12"/>
  <c r="R51" i="12"/>
  <c r="R50" i="12"/>
  <c r="R49" i="12"/>
  <c r="L28" i="12"/>
  <c r="D25" i="12"/>
  <c r="P12" i="12"/>
  <c r="P10" i="12"/>
  <c r="P6" i="12"/>
  <c r="P4" i="12"/>
  <c r="AC2" i="12"/>
  <c r="Z2" i="12"/>
  <c r="X2" i="12"/>
  <c r="V2" i="12"/>
  <c r="P5" i="11"/>
  <c r="AC3" i="11"/>
  <c r="Z3" i="11"/>
  <c r="X3" i="11"/>
  <c r="V3" i="11"/>
  <c r="K3" i="10"/>
  <c r="AA32" i="8"/>
  <c r="P5" i="8"/>
  <c r="AC3" i="8"/>
  <c r="Z3" i="8"/>
  <c r="W3" i="8"/>
  <c r="U3" i="8"/>
  <c r="R49" i="7"/>
  <c r="AA48" i="7"/>
  <c r="V48" i="7"/>
  <c r="R48" i="7"/>
  <c r="R47" i="7"/>
  <c r="R46" i="7"/>
  <c r="P12" i="7"/>
  <c r="P10" i="7"/>
  <c r="P6" i="7"/>
  <c r="P4" i="7"/>
  <c r="AC2" i="7"/>
  <c r="Z2" i="7"/>
  <c r="X2" i="7"/>
  <c r="V2" i="7"/>
  <c r="P5" i="6"/>
  <c r="AC3" i="6"/>
  <c r="Z3" i="6"/>
  <c r="X3" i="6"/>
  <c r="V3" i="6"/>
  <c r="B112" i="4"/>
  <c r="B111" i="4"/>
  <c r="B110" i="4"/>
  <c r="B109" i="4"/>
  <c r="B108" i="4"/>
  <c r="B107" i="4"/>
  <c r="B106" i="4"/>
  <c r="B105" i="4"/>
  <c r="B104" i="4"/>
  <c r="B103" i="4"/>
  <c r="B102" i="4"/>
  <c r="B101" i="4"/>
  <c r="B100" i="4"/>
  <c r="B99" i="4"/>
  <c r="B98" i="4"/>
  <c r="B97" i="4"/>
  <c r="B96" i="4"/>
  <c r="B95" i="4"/>
  <c r="B94" i="4"/>
  <c r="B93" i="4"/>
  <c r="B92" i="4"/>
  <c r="B91" i="4"/>
  <c r="B90" i="4"/>
  <c r="B89" i="4"/>
  <c r="B88" i="4"/>
  <c r="B87" i="4"/>
  <c r="B86" i="4"/>
  <c r="B85" i="4"/>
  <c r="B84" i="4"/>
  <c r="B83" i="4"/>
  <c r="B82" i="4"/>
  <c r="B81" i="4"/>
  <c r="B80" i="4"/>
  <c r="B79" i="4"/>
  <c r="B78" i="4"/>
  <c r="B77" i="4"/>
  <c r="B76" i="4"/>
  <c r="B75" i="4"/>
  <c r="B74" i="4"/>
  <c r="B73" i="4"/>
  <c r="B72" i="4"/>
  <c r="B71" i="4"/>
  <c r="B70" i="4"/>
  <c r="B69" i="4"/>
  <c r="B68" i="4"/>
  <c r="B67" i="4"/>
  <c r="B66" i="4"/>
  <c r="B65" i="4"/>
  <c r="B64" i="4"/>
  <c r="B63" i="4"/>
  <c r="B62" i="4"/>
  <c r="B61" i="4"/>
  <c r="B60" i="4"/>
  <c r="B59" i="4"/>
  <c r="B58" i="4"/>
  <c r="B57" i="4"/>
  <c r="B56" i="4"/>
  <c r="B55" i="4"/>
  <c r="B54" i="4"/>
  <c r="B53" i="4"/>
  <c r="B52" i="4"/>
  <c r="B51" i="4"/>
  <c r="B50" i="4"/>
  <c r="B49" i="4"/>
  <c r="B48" i="4"/>
  <c r="B47" i="4"/>
  <c r="B46" i="4"/>
  <c r="B45" i="4"/>
  <c r="B44" i="4"/>
  <c r="B43" i="4"/>
  <c r="B42" i="4"/>
  <c r="B41" i="4"/>
  <c r="B40" i="4"/>
  <c r="B39" i="4"/>
  <c r="B38" i="4"/>
  <c r="B37" i="4"/>
  <c r="B36" i="4"/>
  <c r="B35" i="4"/>
  <c r="B34" i="4"/>
  <c r="B33" i="4"/>
  <c r="B32" i="4"/>
  <c r="B31" i="4"/>
  <c r="B30" i="4"/>
  <c r="B29" i="4"/>
  <c r="B28" i="4"/>
  <c r="B27" i="4"/>
  <c r="B26" i="4"/>
  <c r="B25" i="4"/>
  <c r="B24" i="4"/>
  <c r="B23" i="4"/>
  <c r="B22" i="4"/>
  <c r="B21" i="4"/>
  <c r="B20" i="4"/>
  <c r="B19" i="4"/>
  <c r="B18" i="4"/>
  <c r="B17" i="4"/>
  <c r="B16" i="4"/>
  <c r="B15" i="4"/>
  <c r="B14" i="4"/>
  <c r="B13" i="4"/>
  <c r="B7" i="5" s="1" a="1"/>
  <c r="C5" i="4"/>
  <c r="D3" i="4"/>
  <c r="O5" i="3"/>
  <c r="AB3" i="3"/>
  <c r="Y3" i="3"/>
  <c r="V3" i="3"/>
  <c r="T3" i="3"/>
  <c r="M35" i="2"/>
  <c r="I2" i="18" s="1"/>
  <c r="Q34" i="2"/>
  <c r="M34" i="2"/>
  <c r="L7" i="5" l="1"/>
  <c r="I7" i="5"/>
  <c r="K7" i="5"/>
  <c r="J7" i="5"/>
  <c r="B8" i="5" a="1"/>
  <c r="K15" i="10"/>
  <c r="N15" i="10"/>
  <c r="M15" i="10"/>
  <c r="L15" i="10"/>
  <c r="B16" i="10" a="1"/>
  <c r="B43" i="14"/>
  <c r="B38" i="14"/>
  <c r="B54" i="14"/>
  <c r="B56" i="14"/>
  <c r="B20" i="14"/>
  <c r="B34" i="14"/>
  <c r="B24" i="14"/>
  <c r="B19" i="14"/>
  <c r="B83" i="14"/>
  <c r="B33" i="14"/>
  <c r="B40" i="14"/>
  <c r="B25" i="14"/>
  <c r="B18" i="14"/>
  <c r="B46" i="14"/>
  <c r="B97" i="14"/>
  <c r="B62" i="14"/>
  <c r="B114" i="14"/>
  <c r="B32" i="14"/>
  <c r="B61" i="14"/>
  <c r="B71" i="14"/>
  <c r="B82" i="14"/>
  <c r="B113" i="14"/>
  <c r="B51" i="14"/>
  <c r="B23" i="14"/>
  <c r="B29" i="14"/>
  <c r="B44" i="14"/>
  <c r="B55" i="14"/>
  <c r="B66" i="14"/>
  <c r="B94" i="14"/>
  <c r="B110" i="14"/>
  <c r="B112" i="14"/>
  <c r="B37" i="14"/>
  <c r="B93" i="14"/>
  <c r="B22" i="14"/>
  <c r="B28" i="14"/>
  <c r="B99" i="14"/>
  <c r="B16" i="14"/>
  <c r="B39" i="14"/>
  <c r="B45" i="14"/>
  <c r="B67" i="14"/>
  <c r="B65" i="14"/>
  <c r="B78" i="14"/>
  <c r="B103" i="14"/>
  <c r="B17" i="14"/>
  <c r="B50" i="14"/>
  <c r="B109" i="14"/>
  <c r="B15" i="14"/>
  <c r="B7" i="15" s="1" a="1"/>
  <c r="B21" i="14"/>
  <c r="B35" i="14"/>
  <c r="B49" i="14"/>
  <c r="B64" i="14"/>
  <c r="B81" i="14"/>
  <c r="B80" i="14"/>
  <c r="B41" i="14"/>
  <c r="B30" i="14"/>
  <c r="B96" i="14"/>
  <c r="B77" i="14"/>
  <c r="H2" i="18"/>
  <c r="B48" i="14"/>
  <c r="B87" i="14"/>
  <c r="B98" i="14"/>
  <c r="B70" i="14"/>
  <c r="B86" i="14"/>
  <c r="B102" i="14"/>
  <c r="B53" i="14"/>
  <c r="B69" i="14"/>
  <c r="B85" i="14"/>
  <c r="B101" i="14"/>
  <c r="B36" i="14"/>
  <c r="B68" i="14"/>
  <c r="B84" i="14"/>
  <c r="B100" i="14"/>
  <c r="B31" i="14"/>
  <c r="B47" i="14"/>
  <c r="B79" i="14"/>
  <c r="B95" i="14"/>
  <c r="B111" i="14"/>
  <c r="B63" i="14"/>
  <c r="B60" i="14"/>
  <c r="B76" i="14"/>
  <c r="B92" i="14"/>
  <c r="B108" i="14"/>
  <c r="B59" i="14"/>
  <c r="B75" i="14"/>
  <c r="B91" i="14"/>
  <c r="B107" i="14"/>
  <c r="B52" i="14"/>
  <c r="B26" i="14"/>
  <c r="B42" i="14"/>
  <c r="B58" i="14"/>
  <c r="B74" i="14"/>
  <c r="B90" i="14"/>
  <c r="B106" i="14"/>
  <c r="B57" i="14"/>
  <c r="B73" i="14"/>
  <c r="B89" i="14"/>
  <c r="B105" i="14"/>
  <c r="B27" i="14"/>
  <c r="B72" i="14"/>
  <c r="B88" i="14"/>
  <c r="B104" i="14"/>
  <c r="AC2" i="18"/>
  <c r="X2" i="18"/>
  <c r="Y2" i="18"/>
  <c r="M8" i="5" l="1"/>
  <c r="I8" i="5"/>
  <c r="K8" i="5"/>
  <c r="J8" i="5"/>
  <c r="H8" i="5"/>
  <c r="N8" i="5"/>
  <c r="K16" i="10"/>
  <c r="M16" i="10"/>
  <c r="N16" i="10"/>
  <c r="L16" i="10"/>
  <c r="B18" i="10" a="1"/>
  <c r="B9" i="5" a="1"/>
  <c r="B10" i="5" a="1"/>
  <c r="F8" i="5"/>
  <c r="B17" i="10" a="1"/>
  <c r="C8" i="5"/>
  <c r="D8" i="5" s="1"/>
  <c r="E8" i="5" s="1"/>
  <c r="B8" i="15" a="1"/>
  <c r="N8" i="15" s="1"/>
  <c r="N7" i="15"/>
  <c r="L7" i="15"/>
  <c r="I7" i="15"/>
  <c r="B9" i="15" a="1"/>
  <c r="N9" i="15" s="1"/>
  <c r="I8" i="15"/>
  <c r="J7" i="15"/>
  <c r="Q4" i="4"/>
  <c r="Q5" i="4" s="1"/>
  <c r="Q6" i="4" s="1"/>
  <c r="Q7" i="4" s="1"/>
  <c r="L8" i="5" l="1"/>
  <c r="G8" i="5"/>
  <c r="K17" i="10"/>
  <c r="L17" i="10"/>
  <c r="N17" i="10"/>
  <c r="M17" i="10"/>
  <c r="B19" i="10" a="1"/>
  <c r="M9" i="5"/>
  <c r="I9" i="5"/>
  <c r="K9" i="5"/>
  <c r="J9" i="5"/>
  <c r="H9" i="5"/>
  <c r="N9" i="5"/>
  <c r="F9" i="5"/>
  <c r="C9" i="5"/>
  <c r="B11" i="5" a="1"/>
  <c r="M10" i="5"/>
  <c r="J10" i="5"/>
  <c r="K10" i="5"/>
  <c r="I10" i="5"/>
  <c r="H10" i="5"/>
  <c r="F10" i="5"/>
  <c r="N10" i="5"/>
  <c r="C10" i="5"/>
  <c r="K18" i="10"/>
  <c r="L18" i="10"/>
  <c r="M18" i="10"/>
  <c r="N18" i="10"/>
  <c r="J8" i="15"/>
  <c r="I9" i="15"/>
  <c r="J9" i="15"/>
  <c r="B10" i="15" a="1"/>
  <c r="N10" i="15" s="1"/>
  <c r="P15" i="14"/>
  <c r="Q15" i="14" s="1"/>
  <c r="F7" i="15"/>
  <c r="V2" i="18"/>
  <c r="L22" i="7"/>
  <c r="M7" i="15"/>
  <c r="K7" i="15"/>
  <c r="E7" i="15"/>
  <c r="C7" i="15"/>
  <c r="H7" i="15"/>
  <c r="D7" i="15"/>
  <c r="L10" i="5" l="1"/>
  <c r="D10" i="5"/>
  <c r="E10" i="5" s="1"/>
  <c r="G10" i="5"/>
  <c r="K19" i="10"/>
  <c r="M19" i="10"/>
  <c r="L19" i="10"/>
  <c r="N19" i="10"/>
  <c r="I11" i="5"/>
  <c r="J11" i="5"/>
  <c r="M11" i="5"/>
  <c r="K11" i="5"/>
  <c r="H11" i="5"/>
  <c r="F11" i="5"/>
  <c r="N11" i="5"/>
  <c r="C11" i="5"/>
  <c r="B12" i="5" a="1"/>
  <c r="B20" i="10" a="1"/>
  <c r="B13" i="5" a="1"/>
  <c r="B21" i="10" a="1"/>
  <c r="K21" i="10" s="1"/>
  <c r="D9" i="5"/>
  <c r="E9" i="5" s="1"/>
  <c r="L9" i="5"/>
  <c r="G9" i="5"/>
  <c r="I10" i="15"/>
  <c r="J10" i="15"/>
  <c r="B11" i="15" a="1"/>
  <c r="N11" i="15" s="1"/>
  <c r="R4" i="14"/>
  <c r="R5" i="14" s="1"/>
  <c r="R6" i="14" s="1"/>
  <c r="R7" i="14" s="1"/>
  <c r="M30" i="17" s="1"/>
  <c r="G7" i="15"/>
  <c r="D8" i="15"/>
  <c r="L8" i="15"/>
  <c r="H8" i="15"/>
  <c r="M8" i="15"/>
  <c r="K8" i="15"/>
  <c r="F8" i="15"/>
  <c r="C8" i="15"/>
  <c r="E8" i="15"/>
  <c r="D11" i="5" l="1"/>
  <c r="E11" i="5" s="1"/>
  <c r="L11" i="5"/>
  <c r="G11" i="5"/>
  <c r="B14" i="5" a="1"/>
  <c r="I13" i="5"/>
  <c r="J13" i="5"/>
  <c r="M13" i="5"/>
  <c r="K13" i="5"/>
  <c r="F13" i="5"/>
  <c r="H13" i="5"/>
  <c r="C13" i="5"/>
  <c r="N13" i="5"/>
  <c r="M21" i="10"/>
  <c r="K20" i="10"/>
  <c r="L20" i="10"/>
  <c r="M20" i="10"/>
  <c r="N20" i="10"/>
  <c r="N21" i="10"/>
  <c r="B22" i="10" a="1"/>
  <c r="K22" i="10" s="1"/>
  <c r="I12" i="5"/>
  <c r="J12" i="5"/>
  <c r="M12" i="5"/>
  <c r="K12" i="5"/>
  <c r="C12" i="5"/>
  <c r="H12" i="5"/>
  <c r="N12" i="5"/>
  <c r="F12" i="5"/>
  <c r="L21" i="10"/>
  <c r="I11" i="15"/>
  <c r="J11" i="15"/>
  <c r="B12" i="15" a="1"/>
  <c r="G8" i="15"/>
  <c r="R9" i="14"/>
  <c r="M32" i="17" s="1"/>
  <c r="AB2" i="18"/>
  <c r="L23" i="16"/>
  <c r="F10" i="15"/>
  <c r="D10" i="15"/>
  <c r="K10" i="15"/>
  <c r="H10" i="15"/>
  <c r="E10" i="15"/>
  <c r="C10" i="15"/>
  <c r="G10" i="15" s="1"/>
  <c r="M10" i="15"/>
  <c r="L10" i="15"/>
  <c r="C9" i="15"/>
  <c r="K9" i="15"/>
  <c r="M9" i="15"/>
  <c r="F9" i="15"/>
  <c r="D9" i="15"/>
  <c r="H9" i="15"/>
  <c r="E9" i="15"/>
  <c r="L9" i="15"/>
  <c r="J14" i="5" l="1"/>
  <c r="I14" i="5"/>
  <c r="M14" i="5"/>
  <c r="K14" i="5"/>
  <c r="H14" i="5"/>
  <c r="C14" i="5"/>
  <c r="N14" i="5"/>
  <c r="F14" i="5"/>
  <c r="B15" i="5" a="1"/>
  <c r="N22" i="10"/>
  <c r="L22" i="10"/>
  <c r="B13" i="15" a="1"/>
  <c r="N13" i="15" s="1"/>
  <c r="N12" i="15"/>
  <c r="M22" i="10"/>
  <c r="D13" i="5"/>
  <c r="E13" i="5" s="1"/>
  <c r="L13" i="5"/>
  <c r="G13" i="5"/>
  <c r="D12" i="5"/>
  <c r="E12" i="5" s="1"/>
  <c r="L12" i="5"/>
  <c r="G12" i="5"/>
  <c r="B23" i="10" a="1"/>
  <c r="K23" i="10" s="1"/>
  <c r="I12" i="15"/>
  <c r="J12" i="15"/>
  <c r="B24" i="10" a="1"/>
  <c r="K24" i="10" s="1"/>
  <c r="M23" i="10"/>
  <c r="L23" i="10"/>
  <c r="N23" i="10"/>
  <c r="G9" i="15"/>
  <c r="AD2" i="18"/>
  <c r="M11" i="15"/>
  <c r="E11" i="15"/>
  <c r="K11" i="15"/>
  <c r="C11" i="15"/>
  <c r="G11" i="15" s="1"/>
  <c r="H11" i="15"/>
  <c r="F11" i="15"/>
  <c r="D11" i="15"/>
  <c r="L11" i="15"/>
  <c r="J13" i="15" l="1"/>
  <c r="B14" i="15" a="1"/>
  <c r="N14" i="15" s="1"/>
  <c r="B16" i="5" a="1"/>
  <c r="J15" i="5"/>
  <c r="I15" i="5"/>
  <c r="M15" i="5"/>
  <c r="K15" i="5"/>
  <c r="N15" i="5"/>
  <c r="C15" i="5"/>
  <c r="H15" i="5"/>
  <c r="F15" i="5"/>
  <c r="I13" i="15"/>
  <c r="D14" i="5"/>
  <c r="E14" i="5" s="1"/>
  <c r="L14" i="5"/>
  <c r="G14" i="5"/>
  <c r="B25" i="10" a="1"/>
  <c r="K25" i="10" s="1"/>
  <c r="N24" i="10"/>
  <c r="M24" i="10"/>
  <c r="L24" i="10"/>
  <c r="B15" i="15" a="1"/>
  <c r="N15" i="15" s="1"/>
  <c r="I14" i="15"/>
  <c r="J14" i="15"/>
  <c r="K12" i="15"/>
  <c r="D12" i="15"/>
  <c r="M12" i="15"/>
  <c r="E12" i="15"/>
  <c r="F12" i="15"/>
  <c r="C12" i="15"/>
  <c r="G12" i="15" s="1"/>
  <c r="E14" i="15"/>
  <c r="C13" i="15"/>
  <c r="G13" i="15" s="1"/>
  <c r="M13" i="15"/>
  <c r="K13" i="15"/>
  <c r="L13" i="15"/>
  <c r="H13" i="15"/>
  <c r="F13" i="15"/>
  <c r="E13" i="15"/>
  <c r="D13" i="15"/>
  <c r="L12" i="15"/>
  <c r="H12" i="15"/>
  <c r="K16" i="5" l="1"/>
  <c r="J16" i="5"/>
  <c r="M16" i="5"/>
  <c r="I16" i="5"/>
  <c r="N16" i="5"/>
  <c r="H16" i="5"/>
  <c r="F16" i="5"/>
  <c r="C16" i="5"/>
  <c r="B17" i="5" a="1"/>
  <c r="L15" i="5"/>
  <c r="D15" i="5"/>
  <c r="E15" i="5" s="1"/>
  <c r="G15" i="5"/>
  <c r="B16" i="15" a="1"/>
  <c r="I15" i="15"/>
  <c r="J15" i="15"/>
  <c r="B26" i="10" a="1"/>
  <c r="K26" i="10" s="1"/>
  <c r="N25" i="10"/>
  <c r="L25" i="10"/>
  <c r="M25" i="10"/>
  <c r="F14" i="15"/>
  <c r="H14" i="15"/>
  <c r="L14" i="15"/>
  <c r="M14" i="15"/>
  <c r="C14" i="15"/>
  <c r="G14" i="15" s="1"/>
  <c r="D14" i="15"/>
  <c r="K14" i="15"/>
  <c r="E16" i="15" l="1"/>
  <c r="N16" i="15"/>
  <c r="B18" i="5" a="1"/>
  <c r="J17" i="5"/>
  <c r="K17" i="5"/>
  <c r="I17" i="5"/>
  <c r="M17" i="5"/>
  <c r="H17" i="5"/>
  <c r="F17" i="5"/>
  <c r="N17" i="5"/>
  <c r="C17" i="5"/>
  <c r="G16" i="5"/>
  <c r="D16" i="5"/>
  <c r="E16" i="5" s="1"/>
  <c r="L16" i="5"/>
  <c r="M26" i="10"/>
  <c r="N26" i="10"/>
  <c r="L26" i="10"/>
  <c r="L27" i="10" s="1"/>
  <c r="B17" i="15" a="1"/>
  <c r="N17" i="15" s="1"/>
  <c r="I16" i="15"/>
  <c r="J16" i="15"/>
  <c r="E15" i="15"/>
  <c r="H16" i="15"/>
  <c r="K16" i="15"/>
  <c r="M16" i="15"/>
  <c r="C16" i="15"/>
  <c r="G16" i="15" s="1"/>
  <c r="F16" i="15"/>
  <c r="H15" i="15"/>
  <c r="D16" i="15"/>
  <c r="L16" i="15"/>
  <c r="D15" i="15"/>
  <c r="K15" i="15"/>
  <c r="F15" i="15"/>
  <c r="L15" i="15"/>
  <c r="C15" i="15"/>
  <c r="G15" i="15" s="1"/>
  <c r="M15" i="15"/>
  <c r="D17" i="5" l="1"/>
  <c r="E17" i="5" s="1"/>
  <c r="G17" i="5"/>
  <c r="L17" i="5"/>
  <c r="B19" i="5" a="1"/>
  <c r="K18" i="5"/>
  <c r="M18" i="5"/>
  <c r="J18" i="5"/>
  <c r="I18" i="5"/>
  <c r="C18" i="5"/>
  <c r="H18" i="5"/>
  <c r="N18" i="5"/>
  <c r="F18" i="5"/>
  <c r="B18" i="15" a="1"/>
  <c r="J17" i="15"/>
  <c r="I17" i="15"/>
  <c r="K17" i="15"/>
  <c r="D17" i="15"/>
  <c r="H17" i="15"/>
  <c r="E17" i="15"/>
  <c r="F17" i="15"/>
  <c r="C17" i="15"/>
  <c r="G17" i="15" s="1"/>
  <c r="L17" i="15"/>
  <c r="M17" i="15"/>
  <c r="L18" i="15" l="1"/>
  <c r="N18" i="15"/>
  <c r="G18" i="5"/>
  <c r="L18" i="5"/>
  <c r="D18" i="5"/>
  <c r="E18" i="5" s="1"/>
  <c r="K19" i="5"/>
  <c r="I19" i="5"/>
  <c r="J19" i="5"/>
  <c r="M19" i="5"/>
  <c r="N19" i="5"/>
  <c r="F19" i="5"/>
  <c r="C19" i="5"/>
  <c r="H19" i="5"/>
  <c r="B20" i="5" a="1"/>
  <c r="B19" i="15" a="1"/>
  <c r="J18" i="15"/>
  <c r="I18" i="15"/>
  <c r="D18" i="15"/>
  <c r="C18" i="15"/>
  <c r="G18" i="15" s="1"/>
  <c r="K18" i="15"/>
  <c r="H18" i="15"/>
  <c r="E18" i="15"/>
  <c r="M18" i="15"/>
  <c r="F18" i="15"/>
  <c r="I20" i="5" l="1"/>
  <c r="K20" i="5"/>
  <c r="J20" i="5"/>
  <c r="M20" i="5"/>
  <c r="H20" i="5"/>
  <c r="F20" i="5"/>
  <c r="C20" i="5"/>
  <c r="N20" i="5"/>
  <c r="B21" i="5" a="1"/>
  <c r="C19" i="15"/>
  <c r="G19" i="15" s="1"/>
  <c r="N19" i="15"/>
  <c r="D19" i="5"/>
  <c r="E19" i="5" s="1"/>
  <c r="G19" i="5"/>
  <c r="L19" i="5"/>
  <c r="B20" i="15" a="1"/>
  <c r="N20" i="15" s="1"/>
  <c r="I19" i="15"/>
  <c r="J19" i="15"/>
  <c r="H19" i="15"/>
  <c r="M19" i="15"/>
  <c r="D19" i="15"/>
  <c r="E19" i="15"/>
  <c r="L19" i="15"/>
  <c r="F19" i="15"/>
  <c r="K19" i="15"/>
  <c r="M21" i="5" l="1"/>
  <c r="K21" i="5"/>
  <c r="J21" i="5"/>
  <c r="I21" i="5"/>
  <c r="N21" i="5"/>
  <c r="H21" i="5"/>
  <c r="C21" i="5"/>
  <c r="F21" i="5"/>
  <c r="B22" i="5" a="1"/>
  <c r="D20" i="5"/>
  <c r="E20" i="5" s="1"/>
  <c r="G20" i="5"/>
  <c r="L20" i="5"/>
  <c r="B21" i="15" a="1"/>
  <c r="I20" i="15"/>
  <c r="J20" i="15"/>
  <c r="C20" i="15"/>
  <c r="G20" i="15" s="1"/>
  <c r="M20" i="15"/>
  <c r="L20" i="15"/>
  <c r="D20" i="15"/>
  <c r="H20" i="15"/>
  <c r="F20" i="15"/>
  <c r="K20" i="15"/>
  <c r="E20" i="15"/>
  <c r="J22" i="5" l="1"/>
  <c r="K22" i="5"/>
  <c r="I22" i="5"/>
  <c r="M22" i="5"/>
  <c r="H22" i="5"/>
  <c r="F22" i="5"/>
  <c r="N22" i="5"/>
  <c r="C22" i="5"/>
  <c r="B23" i="5" a="1"/>
  <c r="G21" i="5"/>
  <c r="L21" i="5"/>
  <c r="D21" i="5"/>
  <c r="E21" i="5" s="1"/>
  <c r="E21" i="15"/>
  <c r="N21" i="15"/>
  <c r="B22" i="15" a="1"/>
  <c r="J21" i="15"/>
  <c r="I21" i="15"/>
  <c r="F21" i="15"/>
  <c r="H21" i="15"/>
  <c r="C21" i="15"/>
  <c r="G21" i="15" s="1"/>
  <c r="L21" i="15"/>
  <c r="M21" i="15"/>
  <c r="D21" i="15"/>
  <c r="K21" i="15"/>
  <c r="C22" i="15" l="1"/>
  <c r="G22" i="15" s="1"/>
  <c r="N22" i="15"/>
  <c r="D22" i="5"/>
  <c r="E22" i="5" s="1"/>
  <c r="L22" i="5"/>
  <c r="G22" i="5"/>
  <c r="M23" i="5"/>
  <c r="I23" i="5"/>
  <c r="K23" i="5"/>
  <c r="J23" i="5"/>
  <c r="F23" i="5"/>
  <c r="C23" i="5"/>
  <c r="H23" i="5"/>
  <c r="N23" i="5"/>
  <c r="B24" i="5" a="1"/>
  <c r="B23" i="15" a="1"/>
  <c r="N23" i="15" s="1"/>
  <c r="J22" i="15"/>
  <c r="I22" i="15"/>
  <c r="D22" i="15"/>
  <c r="K22" i="15"/>
  <c r="H22" i="15"/>
  <c r="L22" i="15"/>
  <c r="E22" i="15"/>
  <c r="M22" i="15"/>
  <c r="F22" i="15"/>
  <c r="B25" i="5" l="1" a="1"/>
  <c r="M24" i="5"/>
  <c r="K24" i="5"/>
  <c r="I24" i="5"/>
  <c r="J24" i="5"/>
  <c r="H24" i="5"/>
  <c r="F24" i="5"/>
  <c r="C24" i="5"/>
  <c r="N24" i="5"/>
  <c r="L23" i="5"/>
  <c r="G23" i="5"/>
  <c r="D23" i="5"/>
  <c r="E23" i="5" s="1"/>
  <c r="B24" i="15" a="1"/>
  <c r="J23" i="15"/>
  <c r="I23" i="15"/>
  <c r="C23" i="15"/>
  <c r="G23" i="15" s="1"/>
  <c r="D23" i="15"/>
  <c r="E23" i="15"/>
  <c r="K23" i="15"/>
  <c r="L23" i="15"/>
  <c r="M23" i="15"/>
  <c r="H23" i="15"/>
  <c r="F23" i="15"/>
  <c r="D24" i="15" l="1"/>
  <c r="N24" i="15"/>
  <c r="G24" i="5"/>
  <c r="D24" i="5"/>
  <c r="E24" i="5" s="1"/>
  <c r="L24" i="5"/>
  <c r="B26" i="5" a="1"/>
  <c r="M25" i="5"/>
  <c r="K25" i="5"/>
  <c r="J25" i="5"/>
  <c r="I25" i="5"/>
  <c r="C25" i="5"/>
  <c r="H25" i="5"/>
  <c r="F25" i="5"/>
  <c r="N25" i="5"/>
  <c r="B25" i="15" a="1"/>
  <c r="J24" i="15"/>
  <c r="I24" i="15"/>
  <c r="F24" i="15"/>
  <c r="C24" i="15"/>
  <c r="G24" i="15" s="1"/>
  <c r="E24" i="15"/>
  <c r="K24" i="15"/>
  <c r="M24" i="15"/>
  <c r="H24" i="15"/>
  <c r="L24" i="15"/>
  <c r="E25" i="15" l="1"/>
  <c r="N25" i="15"/>
  <c r="D25" i="5"/>
  <c r="E25" i="5" s="1"/>
  <c r="G25" i="5"/>
  <c r="L25" i="5"/>
  <c r="M26" i="5"/>
  <c r="K26" i="5"/>
  <c r="I26" i="5"/>
  <c r="J26" i="5"/>
  <c r="C26" i="5"/>
  <c r="H26" i="5"/>
  <c r="F26" i="5"/>
  <c r="N26" i="5"/>
  <c r="I25" i="15"/>
  <c r="J25" i="15"/>
  <c r="B26" i="15" a="1"/>
  <c r="N26" i="15" s="1"/>
  <c r="N27" i="15" s="1"/>
  <c r="L25" i="15"/>
  <c r="F25" i="15"/>
  <c r="H25" i="15"/>
  <c r="K25" i="15"/>
  <c r="C25" i="15"/>
  <c r="G25" i="15" s="1"/>
  <c r="M25" i="15"/>
  <c r="D25" i="15"/>
  <c r="G26" i="5" l="1"/>
  <c r="L26" i="5"/>
  <c r="L27" i="5" s="1"/>
  <c r="D26" i="5"/>
  <c r="E26" i="5" s="1"/>
  <c r="I26" i="15"/>
  <c r="J26" i="15"/>
  <c r="E26" i="15"/>
  <c r="L26" i="15"/>
  <c r="L27" i="15" s="1"/>
  <c r="D26" i="15"/>
  <c r="C26" i="15"/>
  <c r="G26" i="15" s="1"/>
  <c r="H26" i="15"/>
  <c r="H27" i="15" s="1"/>
  <c r="I27" i="15"/>
  <c r="K26" i="15"/>
  <c r="K27" i="15" s="1"/>
  <c r="F26" i="15"/>
  <c r="F27" i="15" s="1"/>
  <c r="G27" i="15" s="1"/>
  <c r="J27" i="15"/>
  <c r="M26" i="15"/>
  <c r="M27" i="15" s="1"/>
  <c r="F7" i="10" l="1"/>
  <c r="G7" i="10" s="1"/>
  <c r="C7" i="10"/>
  <c r="J7" i="10"/>
  <c r="H7" i="10"/>
  <c r="I7" i="10"/>
  <c r="D7" i="10"/>
  <c r="E7" i="10"/>
  <c r="H8" i="10" l="1"/>
  <c r="D8" i="10"/>
  <c r="J8" i="10"/>
  <c r="E8" i="10"/>
  <c r="F8" i="10"/>
  <c r="C8" i="10"/>
  <c r="I8" i="10"/>
  <c r="G8" i="10" l="1"/>
  <c r="H10" i="10"/>
  <c r="C10" i="10"/>
  <c r="G10" i="10" s="1"/>
  <c r="J10" i="10"/>
  <c r="D10" i="10"/>
  <c r="I10" i="10"/>
  <c r="E10" i="10"/>
  <c r="F10" i="10"/>
  <c r="D9" i="10"/>
  <c r="H9" i="10"/>
  <c r="C9" i="10"/>
  <c r="F9" i="10"/>
  <c r="I9" i="10"/>
  <c r="E9" i="10"/>
  <c r="J9" i="10"/>
  <c r="G9" i="10" l="1"/>
  <c r="J11" i="10"/>
  <c r="I11" i="10"/>
  <c r="D11" i="10"/>
  <c r="H11" i="10"/>
  <c r="C11" i="10"/>
  <c r="G11" i="10" s="1"/>
  <c r="E11" i="10"/>
  <c r="H12" i="10"/>
  <c r="E12" i="10"/>
  <c r="F12" i="10"/>
  <c r="D12" i="10"/>
  <c r="I12" i="10"/>
  <c r="C12" i="10"/>
  <c r="G12" i="10" s="1"/>
  <c r="J12" i="10"/>
  <c r="D13" i="10"/>
  <c r="F11" i="10"/>
  <c r="J13" i="10" l="1"/>
  <c r="F13" i="10"/>
  <c r="I13" i="10"/>
  <c r="E13" i="10"/>
  <c r="C13" i="10"/>
  <c r="G13" i="10" s="1"/>
  <c r="H13" i="10"/>
  <c r="J15" i="10" l="1"/>
  <c r="H15" i="10"/>
  <c r="E15" i="10"/>
  <c r="I15" i="10"/>
  <c r="F15" i="10"/>
  <c r="D15" i="10"/>
  <c r="C15" i="10"/>
  <c r="G15" i="10" s="1"/>
  <c r="F14" i="10"/>
  <c r="J14" i="10"/>
  <c r="E14" i="10"/>
  <c r="D14" i="10"/>
  <c r="C14" i="10"/>
  <c r="G14" i="10" s="1"/>
  <c r="I14" i="10"/>
  <c r="H14" i="10"/>
  <c r="J16" i="10" l="1"/>
  <c r="F16" i="10"/>
  <c r="C16" i="10"/>
  <c r="G16" i="10" s="1"/>
  <c r="D16" i="10"/>
  <c r="H16" i="10"/>
  <c r="I16" i="10"/>
  <c r="E16" i="10"/>
  <c r="I18" i="10" l="1"/>
  <c r="F18" i="10"/>
  <c r="D18" i="10"/>
  <c r="J17" i="10"/>
  <c r="F17" i="10"/>
  <c r="E17" i="10"/>
  <c r="J18" i="10"/>
  <c r="H18" i="10"/>
  <c r="C18" i="10"/>
  <c r="G18" i="10" s="1"/>
  <c r="E18" i="10"/>
  <c r="H17" i="10"/>
  <c r="D17" i="10"/>
  <c r="C17" i="10"/>
  <c r="G17" i="10" s="1"/>
  <c r="I17" i="10"/>
  <c r="I19" i="10" l="1"/>
  <c r="D20" i="10"/>
  <c r="F19" i="10"/>
  <c r="J19" i="10"/>
  <c r="D19" i="10"/>
  <c r="H19" i="10"/>
  <c r="C19" i="10"/>
  <c r="G19" i="10" s="1"/>
  <c r="E19" i="10"/>
  <c r="H20" i="10" l="1"/>
  <c r="C20" i="10"/>
  <c r="G20" i="10" s="1"/>
  <c r="E21" i="10"/>
  <c r="J20" i="10"/>
  <c r="F20" i="10"/>
  <c r="E20" i="10"/>
  <c r="I20" i="10"/>
  <c r="H21" i="10" l="1"/>
  <c r="C21" i="10"/>
  <c r="G21" i="10" s="1"/>
  <c r="F21" i="10"/>
  <c r="I21" i="10"/>
  <c r="J21" i="10"/>
  <c r="D21" i="10"/>
  <c r="J23" i="10" l="1"/>
  <c r="F22" i="10"/>
  <c r="H22" i="10"/>
  <c r="E22" i="10"/>
  <c r="D22" i="10"/>
  <c r="C22" i="10"/>
  <c r="G22" i="10" s="1"/>
  <c r="I22" i="10"/>
  <c r="J22" i="10"/>
  <c r="J24" i="10" l="1"/>
  <c r="E23" i="10"/>
  <c r="H23" i="10"/>
  <c r="F23" i="10"/>
  <c r="I23" i="10"/>
  <c r="D23" i="10"/>
  <c r="C23" i="10"/>
  <c r="G23" i="10" s="1"/>
  <c r="E24" i="10" l="1"/>
  <c r="D24" i="10"/>
  <c r="J25" i="10"/>
  <c r="C24" i="10"/>
  <c r="G24" i="10" s="1"/>
  <c r="F24" i="10"/>
  <c r="I24" i="10"/>
  <c r="H24" i="10"/>
  <c r="E25" i="10"/>
  <c r="H25" i="10"/>
  <c r="D25" i="10"/>
  <c r="C25" i="10"/>
  <c r="G25" i="10" s="1"/>
  <c r="I25" i="10" l="1"/>
  <c r="F25" i="10"/>
  <c r="F26" i="10"/>
  <c r="C26" i="10"/>
  <c r="G26" i="10" s="1"/>
  <c r="K27" i="10"/>
  <c r="E26" i="10"/>
  <c r="N27" i="10"/>
  <c r="J26" i="10"/>
  <c r="J27" i="10" s="1"/>
  <c r="H26" i="10"/>
  <c r="H27" i="10" s="1"/>
  <c r="M27" i="10"/>
  <c r="D26" i="10"/>
  <c r="I26" i="10"/>
  <c r="I27" i="10" s="1"/>
  <c r="J27" i="5"/>
  <c r="N7" i="5"/>
  <c r="N27" i="5" s="1"/>
  <c r="C7" i="5"/>
  <c r="F7" i="5"/>
  <c r="F27" i="5" s="1"/>
  <c r="G27" i="5" s="1"/>
  <c r="H7" i="5"/>
  <c r="H27" i="5" s="1"/>
  <c r="I27" i="5"/>
  <c r="D7" i="5"/>
  <c r="E7" i="5"/>
  <c r="M7" i="5"/>
  <c r="M27" i="5" s="1"/>
  <c r="F27" i="10" l="1"/>
  <c r="G27" i="10" s="1"/>
  <c r="G7" i="5"/>
  <c r="K27"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g22-admin</author>
  </authors>
  <commentList>
    <comment ref="J7" authorId="0" shapeId="0" xr:uid="{00000000-0006-0000-0100-000001000000}">
      <text>
        <r>
          <rPr>
            <sz val="11"/>
            <color theme="1"/>
            <rFont val="游ゴシック"/>
            <family val="2"/>
            <charset val="128"/>
            <scheme val="minor"/>
          </rPr>
          <t>変更交付申請をする場合は「有」を選択</t>
        </r>
      </text>
    </comment>
    <comment ref="J9" authorId="0" shapeId="0" xr:uid="{00000000-0006-0000-0100-000002000000}">
      <text>
        <r>
          <rPr>
            <sz val="11"/>
            <color theme="1"/>
            <rFont val="游ゴシック"/>
            <family val="2"/>
            <charset val="128"/>
            <scheme val="minor"/>
          </rPr>
          <t>交付決定通知から交付決定額を転記</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支援調整第／野口</author>
  </authors>
  <commentList>
    <comment ref="R13" authorId="0" shapeId="0" xr:uid="{00000000-0006-0000-0200-000001000000}">
      <text>
        <r>
          <rPr>
            <sz val="11"/>
            <color theme="1"/>
            <rFont val="游ゴシック"/>
            <family val="2"/>
            <charset val="128"/>
            <scheme val="minor"/>
          </rPr>
          <t>令和8年10月1日の場合は、「2026/10/1」と入力</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及川 和美/パソナ</author>
  </authors>
  <commentList>
    <comment ref="F13" authorId="0" shapeId="0" xr:uid="{00000000-0006-0000-0300-000001000000}">
      <text>
        <r>
          <rPr>
            <sz val="11"/>
            <color theme="1"/>
            <rFont val="游ゴシック"/>
            <family val="2"/>
            <charset val="128"/>
            <scheme val="minor"/>
          </rPr>
          <t>採用予定者に〇の場合、姓名・生年月日は入力不要</t>
        </r>
      </text>
    </comment>
    <comment ref="J13" authorId="0" shapeId="0" xr:uid="{00000000-0006-0000-0300-000002000000}">
      <text>
        <r>
          <rPr>
            <sz val="11"/>
            <color theme="1"/>
            <rFont val="游ゴシック"/>
            <family val="2"/>
            <charset val="128"/>
            <scheme val="minor"/>
          </rPr>
          <t>「１」が選択された場合、自動で役員欄に〇が入力される。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支援調整第／野口</author>
  </authors>
  <commentList>
    <comment ref="S13" authorId="0" shapeId="0" xr:uid="{00000000-0006-0000-0700-000001000000}">
      <text>
        <r>
          <rPr>
            <sz val="11"/>
            <color theme="1"/>
            <rFont val="游ゴシック"/>
            <family val="2"/>
            <charset val="128"/>
            <scheme val="minor"/>
          </rPr>
          <t>令和8年10月1日の場合は、「2028/10/1」と入力</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高菱　真以</author>
  </authors>
  <commentList>
    <comment ref="L21" authorId="0" shapeId="0" xr:uid="{00000000-0006-0000-0C00-000001000000}">
      <text>
        <r>
          <rPr>
            <sz val="11"/>
            <color theme="1"/>
            <rFont val="游ゴシック"/>
            <family val="2"/>
            <charset val="128"/>
            <scheme val="minor"/>
          </rPr>
          <t>変更交付申請をした場合、請求額は当初交付決定額との差額</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<sst xmlns="http://schemas.openxmlformats.org/spreadsheetml/2006/main" count="737" uniqueCount="326">
  <si>
    <t>・・・入力が必要</t>
  </si>
  <si>
    <t>・・・自動作成</t>
  </si>
  <si>
    <t>①</t>
  </si>
  <si>
    <t>②</t>
  </si>
  <si>
    <t>③</t>
  </si>
  <si>
    <t>④</t>
  </si>
  <si>
    <t>シート名</t>
  </si>
  <si>
    <t>当初交付申請</t>
  </si>
  <si>
    <t>変更交付申請</t>
  </si>
  <si>
    <t>請求</t>
  </si>
  <si>
    <t>実績報告</t>
  </si>
  <si>
    <t xml:space="preserve">【入力シート】 </t>
  </si>
  <si>
    <t>〇</t>
  </si>
  <si>
    <t>①【入力】就業規則等一覧</t>
  </si>
  <si>
    <t>①【入力】別紙_職員一覧</t>
  </si>
  <si>
    <t>①事業所別一覧</t>
  </si>
  <si>
    <t>①提出内容確認書</t>
  </si>
  <si>
    <t>①第１号様式_交付申請書</t>
  </si>
  <si>
    <t>②【入力】就業規則等一覧（変更）</t>
  </si>
  <si>
    <t>②【入力】別紙_職員一覧（変更）</t>
  </si>
  <si>
    <t>②事業所別一覧 (変更)</t>
  </si>
  <si>
    <t>②提出内容確認書（変更）</t>
  </si>
  <si>
    <t>②第３号様式_変更交付申請書</t>
  </si>
  <si>
    <t>③第５号様式_請求書</t>
  </si>
  <si>
    <t>④【入力】別紙_職員一覧（実績）</t>
  </si>
  <si>
    <t>④事業所別一覧 (実績)</t>
  </si>
  <si>
    <t>④第６号様式_実績報告書</t>
  </si>
  <si>
    <t>④精算書</t>
  </si>
  <si>
    <t>令和</t>
  </si>
  <si>
    <t>１．提出年月日等</t>
  </si>
  <si>
    <t>◆交付申請</t>
  </si>
  <si>
    <t>提出日</t>
  </si>
  <si>
    <t>年</t>
  </si>
  <si>
    <t>月</t>
  </si>
  <si>
    <t>日</t>
  </si>
  <si>
    <t>◆変更交付申請</t>
  </si>
  <si>
    <t>該当</t>
  </si>
  <si>
    <t>無</t>
  </si>
  <si>
    <t>当初交付決定額</t>
  </si>
  <si>
    <t>円</t>
  </si>
  <si>
    <t>変更理由</t>
  </si>
  <si>
    <t>職員情報の変更があるため</t>
  </si>
  <si>
    <t>法人情報・振込先口座の変更があるため</t>
  </si>
  <si>
    <t>◆請求（当初交付）</t>
  </si>
  <si>
    <t>その他（下記に理由を記入）</t>
  </si>
  <si>
    <t>交付決定日</t>
  </si>
  <si>
    <t>文書番号</t>
  </si>
  <si>
    <t>号</t>
  </si>
  <si>
    <t>交付決定通知から転記</t>
  </si>
  <si>
    <t>交付決定額</t>
  </si>
  <si>
    <t>◆請求（変更交付）</t>
  </si>
  <si>
    <t>変更交付決定日</t>
  </si>
  <si>
    <t>変更交付決定通知から転記</t>
  </si>
  <si>
    <t>変更交付決定額</t>
  </si>
  <si>
    <t>◆実績報告</t>
  </si>
  <si>
    <t>２．申請法人情報</t>
  </si>
  <si>
    <t>会社法人等番号（12桁）</t>
  </si>
  <si>
    <t>※12桁でハイフンは不要です。</t>
  </si>
  <si>
    <t>法人名称</t>
  </si>
  <si>
    <t>申請時点で最新の情報をご入力下さい。</t>
  </si>
  <si>
    <t>法人所在地</t>
  </si>
  <si>
    <t>郵便番号</t>
  </si>
  <si>
    <t>ー</t>
  </si>
  <si>
    <t>住所</t>
  </si>
  <si>
    <t>代表者職名</t>
  </si>
  <si>
    <t>代表者氏名</t>
  </si>
  <si>
    <t>３．事務取扱者</t>
  </si>
  <si>
    <t>書類送付先</t>
  </si>
  <si>
    <t>法人所在地が初期値として自動入力されます。
法人所在地とは別に書類の送付を希望する場合は上書き修正してください。</t>
  </si>
  <si>
    <t>部署名</t>
  </si>
  <si>
    <t>ご担当者の方の部署名をご入力下さい。</t>
  </si>
  <si>
    <t>担当者</t>
  </si>
  <si>
    <t>ご担当者の方の氏名をご入力下さい。</t>
  </si>
  <si>
    <t>TEL</t>
  </si>
  <si>
    <t>ご担当者の方と連絡がつく電話番号ご入力下さい。</t>
  </si>
  <si>
    <t>e-mail</t>
  </si>
  <si>
    <t>ご担当者の方と連絡がつくe-mailアドレスご入力下さい。</t>
  </si>
  <si>
    <t>４．振込先口座</t>
  </si>
  <si>
    <t>※ゆうちょ銀行の場合は、公式WEBサイトにて記号番号から振込用の店名・預金種目・口座番号を調べて入力して下さい。</t>
  </si>
  <si>
    <t>金融機関名</t>
  </si>
  <si>
    <t>←選択して下さい</t>
  </si>
  <si>
    <t>本・支店名</t>
  </si>
  <si>
    <t>←選択して下さい
(本店・支店・出張所以外の場合は空白を選択)</t>
  </si>
  <si>
    <t>本・支店名は、最大12文字まで表示されます。
本店・支店・出張所を選択して下さい。（左記３つ以外の場合は空白を選択）</t>
  </si>
  <si>
    <t>金融機関コード（4桁）</t>
  </si>
  <si>
    <t>←4桁で入力して下さい</t>
  </si>
  <si>
    <t>預金通帳等に記載されている4桁の金融機関コードを入力してください</t>
  </si>
  <si>
    <t>支店コード（3桁）</t>
  </si>
  <si>
    <t>←3桁で入力して下さい</t>
  </si>
  <si>
    <t>預金種目</t>
  </si>
  <si>
    <t>該当の預金種目を選択して下さい</t>
  </si>
  <si>
    <t>口座番号</t>
  </si>
  <si>
    <t>←7桁で入力して下さい</t>
  </si>
  <si>
    <t>口座番号（7桁）
※7桁に満たない場合は、頭に「０」をつけて入力してください</t>
  </si>
  <si>
    <t>最大30文字まで半角表示されます</t>
  </si>
  <si>
    <t>就業規則または給与規程等一覧</t>
  </si>
  <si>
    <t>※行が不足する場合は、事務局に連絡をして下さい。</t>
  </si>
  <si>
    <t>就業規則等番号
(対象職員一覧に記載)</t>
  </si>
  <si>
    <t>就業規則等名称</t>
  </si>
  <si>
    <t>就業規則等の適用年月日</t>
  </si>
  <si>
    <t>支給月額
（円）</t>
  </si>
  <si>
    <t>a</t>
  </si>
  <si>
    <t>b</t>
  </si>
  <si>
    <t>c</t>
  </si>
  <si>
    <t>d</t>
  </si>
  <si>
    <t>e</t>
  </si>
  <si>
    <t>f</t>
  </si>
  <si>
    <t>g</t>
  </si>
  <si>
    <t>h</t>
  </si>
  <si>
    <t>i</t>
  </si>
  <si>
    <t>j</t>
  </si>
  <si>
    <t>k</t>
  </si>
  <si>
    <t>l</t>
  </si>
  <si>
    <t>m</t>
  </si>
  <si>
    <t>n</t>
  </si>
  <si>
    <t>o</t>
  </si>
  <si>
    <t>就業規則または給与規程等を定めていない役員（法人代表者含む）および従業員ごとに作成する労働条件通知書により当該手当の支給を定めている場合は下記のとおり対応します。</t>
  </si>
  <si>
    <t>種別</t>
  </si>
  <si>
    <t>1</t>
  </si>
  <si>
    <t>役員※就業規則等の添付は不要</t>
  </si>
  <si>
    <t>2</t>
  </si>
  <si>
    <t>個別の労働条件通知書等※対象職員全員分を提出</t>
  </si>
  <si>
    <t>別紙（第１号様式）</t>
  </si>
  <si>
    <t>法人名称：</t>
  </si>
  <si>
    <t>手当支給にかかる補助対象額合計額(F)</t>
  </si>
  <si>
    <t>社会保険料雇用主負担額に相当する額(G=F×15%)</t>
  </si>
  <si>
    <t>補助対象額合計(H=F+G)</t>
  </si>
  <si>
    <t>交付申請額(Hを千円未満切捨て)</t>
  </si>
  <si>
    <t>A</t>
  </si>
  <si>
    <t>B</t>
  </si>
  <si>
    <t>C</t>
  </si>
  <si>
    <t>D</t>
  </si>
  <si>
    <t>E＝A×D</t>
  </si>
  <si>
    <t>No.</t>
  </si>
  <si>
    <t>事業所情報</t>
  </si>
  <si>
    <t>対象職員情報</t>
  </si>
  <si>
    <t>該当する
就業規則又は
給与規定等
一覧</t>
  </si>
  <si>
    <t>役員
（法人代表者含む）</t>
  </si>
  <si>
    <t>申請対象
月数</t>
  </si>
  <si>
    <t>支給
月額</t>
  </si>
  <si>
    <t>補助基準月額
10,000円</t>
  </si>
  <si>
    <t>補助
月額</t>
  </si>
  <si>
    <t>補助対象額
(円)</t>
  </si>
  <si>
    <t>※作業用※</t>
  </si>
  <si>
    <t>事業所
指定番号</t>
  </si>
  <si>
    <t>サービス種別</t>
  </si>
  <si>
    <t>事業所
名称</t>
  </si>
  <si>
    <t>採用
予定者</t>
  </si>
  <si>
    <t>姓</t>
  </si>
  <si>
    <t>名</t>
  </si>
  <si>
    <t>生年月日</t>
  </si>
  <si>
    <t>No</t>
  </si>
  <si>
    <t>※作業用※
配列数式は編集後はCtrl+Shift+Enter</t>
  </si>
  <si>
    <t>事業所名称</t>
  </si>
  <si>
    <t>事業所ごとの
補助対象額</t>
  </si>
  <si>
    <t>事業所ごとの
交付申請額</t>
  </si>
  <si>
    <t>職員総数</t>
  </si>
  <si>
    <t>採用予定者</t>
  </si>
  <si>
    <t>役員</t>
  </si>
  <si>
    <t>合計</t>
  </si>
  <si>
    <t>※「事業所ごとの交付申請額」の合計欄(G27セル)について</t>
  </si>
  <si>
    <t>　　法人としての交付申請額合計を記載しているため、列の合計と一致しない場合があります。</t>
  </si>
  <si>
    <t>交付申請書等提出内容確認書</t>
  </si>
  <si>
    <t>対象となる職員</t>
  </si>
  <si>
    <t>雇用形態</t>
  </si>
  <si>
    <t>職員はサービス事業所を運営する法人から直接雇用を受け、当該事業所で勤務する職員であるか。派遣職員、委託先職員は含まれていないか。</t>
  </si>
  <si>
    <t>□</t>
  </si>
  <si>
    <t>職種</t>
  </si>
  <si>
    <t>介護職員、訪問介護員、サービス提供責任者、生活相談員、支援相談員、介護支援専門員または計画作成担当者として配置されているか。</t>
  </si>
  <si>
    <t>看護師や栄養士、理学療法士、作業療法士、事務職員、送迎を行う職員が兼務している場合、介護職員または介護支援専門員として配置があるか。</t>
  </si>
  <si>
    <t>勤務時間数</t>
  </si>
  <si>
    <t>介護職員または介護支援専門員としての勤務にかかる所定労働時間が週20時間以上または月80時間以上であるか。また、所定労働時間が週20時間未満かつ月80時間未満である場合または所定労働時間の定めのない場合は、実労働時間が週20時間以上または月80時間以上であるか。</t>
  </si>
  <si>
    <t>事業所における役員（法人代表者を含む）は、介護職員または介護支援専門員としての業務に係る実労働時間が週20時間以上または月80時間以上であるか。</t>
  </si>
  <si>
    <t>その他</t>
  </si>
  <si>
    <t>居住支援手当</t>
  </si>
  <si>
    <t>改定</t>
  </si>
  <si>
    <t>就業規則または給与規程等の従業員の給与を定める規程を改定し、労働基準監督署へ提出しているか。
※就業規則または給与規程等を定めていない場合を除く。</t>
  </si>
  <si>
    <t>規程</t>
  </si>
  <si>
    <t>役員報酬</t>
  </si>
  <si>
    <t>役員は就業規則または給与規程等により定めることができないため、役員報酬において支給することとしているか。</t>
  </si>
  <si>
    <t>第１号様式（第６条関係）</t>
  </si>
  <si>
    <t>交付申請書</t>
  </si>
  <si>
    <t>記</t>
  </si>
  <si>
    <t>１　申請額</t>
  </si>
  <si>
    <t>２　内訳および添付書類</t>
  </si>
  <si>
    <t>（提出書類）</t>
  </si>
  <si>
    <t>（１）</t>
  </si>
  <si>
    <t>（２）</t>
  </si>
  <si>
    <t>（３）</t>
  </si>
  <si>
    <t>就業規則または給与規程等（本要綱に基づく「介護職員・介護支援専門員居住支援手当」の支給について法人として規定していることの根拠資料）</t>
  </si>
  <si>
    <t>（４）</t>
  </si>
  <si>
    <t>その他関係書類</t>
  </si>
  <si>
    <t>法人の事務取扱者</t>
  </si>
  <si>
    <t>-</t>
  </si>
  <si>
    <t xml:space="preserve">
生年月日</t>
  </si>
  <si>
    <t>変更交付申請書等提出内容確認書</t>
  </si>
  <si>
    <t>☐</t>
  </si>
  <si>
    <t>第３号様式（第９条関係）</t>
  </si>
  <si>
    <t>変更交付申請書</t>
  </si>
  <si>
    <t>１　変更の理由</t>
  </si>
  <si>
    <t>２　当初交付申請額</t>
  </si>
  <si>
    <t>３　変更交付申請額</t>
  </si>
  <si>
    <t>４　内訳および添付書類</t>
  </si>
  <si>
    <t>第５号様式（第11条関係）</t>
  </si>
  <si>
    <t>請　　求　　書</t>
  </si>
  <si>
    <t>１　請求額</t>
  </si>
  <si>
    <t>２　振込先</t>
  </si>
  <si>
    <t>支店名</t>
  </si>
  <si>
    <t>口座名義人</t>
  </si>
  <si>
    <t>別紙様式１（第６号様式）</t>
  </si>
  <si>
    <t>手当支給済額合計額(F)</t>
  </si>
  <si>
    <t>補助所要額合計(H=F+G)</t>
  </si>
  <si>
    <t>補助所要額(I=Hを千円未満切捨て)</t>
  </si>
  <si>
    <t>交付決定額(J)</t>
  </si>
  <si>
    <t>返還額(K=J-I)</t>
  </si>
  <si>
    <t>手当支給済額
（円）</t>
  </si>
  <si>
    <t>事業所ごとの
手当支給済額</t>
  </si>
  <si>
    <t>事業所ごとの
補助所要額</t>
  </si>
  <si>
    <t>※「事業所ごとの補助所要額」の合計欄(G27セル)について</t>
  </si>
  <si>
    <t>　　法人としての補助所要額合計を記載しているため、列の合計と一致しない場合があります。</t>
  </si>
  <si>
    <t>一覧1</t>
  </si>
  <si>
    <t>一覧2</t>
  </si>
  <si>
    <t>一覧3</t>
  </si>
  <si>
    <t>一覧4</t>
  </si>
  <si>
    <t>一覧5</t>
  </si>
  <si>
    <t>一覧6</t>
  </si>
  <si>
    <t>一覧7</t>
  </si>
  <si>
    <t>一覧8</t>
  </si>
  <si>
    <t>第６号様式（第１３条関係）</t>
  </si>
  <si>
    <t>実績報告書</t>
  </si>
  <si>
    <t>１　補助所要額</t>
  </si>
  <si>
    <t>精算書（別紙様式２）</t>
  </si>
  <si>
    <t>別紙様式２（第６号様式）</t>
  </si>
  <si>
    <t>精　　算　　書</t>
  </si>
  <si>
    <t>送付先郵便番号</t>
  </si>
  <si>
    <t>送付先住所</t>
  </si>
  <si>
    <t>メールアドレス</t>
  </si>
  <si>
    <t>交付申請額</t>
  </si>
  <si>
    <t>変更交付申請有無</t>
  </si>
  <si>
    <t>提出日(変更)</t>
  </si>
  <si>
    <t>変更交付申請額</t>
  </si>
  <si>
    <t>提出日（実績）</t>
  </si>
  <si>
    <t>補助所要額</t>
  </si>
  <si>
    <t>返還額</t>
  </si>
  <si>
    <t>交付決定文書番号</t>
  </si>
  <si>
    <t>1．介護老人福祉施設</t>
  </si>
  <si>
    <t>2．介護老人保健施設</t>
  </si>
  <si>
    <t>3．介護医療院</t>
  </si>
  <si>
    <t>4．訪問介護（総合事業を含む）</t>
  </si>
  <si>
    <t>5．（介護予防）訪問入浴介護</t>
  </si>
  <si>
    <t>6．通所介護（総合事業を含む）</t>
  </si>
  <si>
    <t>7．（介護予防）通所リハビリテーション</t>
  </si>
  <si>
    <t>8．（介護予防）短期入所生活介護</t>
  </si>
  <si>
    <t>9．（介護予防）短期入所療養介護</t>
  </si>
  <si>
    <t>10．（介護予防）特定施設入居者生活介護</t>
  </si>
  <si>
    <t>11．定期巡回・随時対応型訪問介護看護</t>
  </si>
  <si>
    <t>12．夜間対応型訪問介護</t>
  </si>
  <si>
    <t>13．（介護予防）認知症対応型通所介護</t>
  </si>
  <si>
    <t>14．（介護予防）小規模多機能型居宅介護</t>
  </si>
  <si>
    <t>15．看護小規模多機能型居宅介護</t>
  </si>
  <si>
    <t>16．（介護予防）認知症対応型共同生活介護</t>
  </si>
  <si>
    <t>17．地域密着型特定施設入居者生活介護</t>
  </si>
  <si>
    <t>18．地域密着型介護老人福祉施設入所者生活介護</t>
  </si>
  <si>
    <t>19．地域密着型通所介護</t>
  </si>
  <si>
    <t>20．居宅介護支援</t>
  </si>
  <si>
    <t>21．介護予防支援（地域包括支援センター）</t>
  </si>
  <si>
    <t>年度杉並区介護職員・介護支援専門員居住支援手当事業補助金交付申請書　入力シート</t>
    <rPh sb="2" eb="5">
      <t>スギナミク</t>
    </rPh>
    <phoneticPr fontId="1"/>
  </si>
  <si>
    <t xml:space="preserve">補助基準月額
</t>
    <phoneticPr fontId="1"/>
  </si>
  <si>
    <t>東京都ならびに杉並区の居住支援事業の補助金（下記）の交付を受けている利用者が含まれていないか。
　・東京都介護職員宿舎借り上げ支援事業実施要綱に基づく助成金
　・高齢社会対策区市町村包括補助事業実施要綱に基づく介護職員宿舎借り上げ支援事業による補助金
　・介護職員の宿舎施設整備支援事業補助金交付要綱に基づく補助金
　</t>
    <rPh sb="7" eb="9">
      <t>スギナミ</t>
    </rPh>
    <rPh sb="22" eb="24">
      <t>カキ</t>
    </rPh>
    <rPh sb="34" eb="37">
      <t>リヨウシャ</t>
    </rPh>
    <rPh sb="38" eb="39">
      <t>フク</t>
    </rPh>
    <phoneticPr fontId="1"/>
  </si>
  <si>
    <t>就業規則または給与規程等の従業員の給与を定める規程を改定し、労働基準監督署へ提出しているか。
※就業規則または給与規程等を定めていない場合を除く。</t>
    <rPh sb="34" eb="37">
      <t>カントクショ</t>
    </rPh>
    <phoneticPr fontId="1"/>
  </si>
  <si>
    <t>就業規則または給与規程等は次のとおり改定されているか。
①「杉並区介護職員・介護支援専門員居住支援特別手当」の創設
②「杉並区介護職員・介護支援専門員居住支援特別手当事業補助金交付要綱」の運用に準拠し支給すること
③具体的な支給額</t>
    <rPh sb="30" eb="32">
      <t>スギナミ</t>
    </rPh>
    <rPh sb="49" eb="51">
      <t>トクベツ</t>
    </rPh>
    <rPh sb="60" eb="62">
      <t>スギナミ</t>
    </rPh>
    <rPh sb="79" eb="81">
      <t>トクベツ</t>
    </rPh>
    <rPh sb="85" eb="88">
      <t>ホジョキン</t>
    </rPh>
    <rPh sb="88" eb="90">
      <t>コウフ</t>
    </rPh>
    <phoneticPr fontId="1"/>
  </si>
  <si>
    <t>杉並区長　あて</t>
  </si>
  <si>
    <t>申請対象月数</t>
    <rPh sb="4" eb="6">
      <t>ツキスウ</t>
    </rPh>
    <phoneticPr fontId="1"/>
  </si>
  <si>
    <t>　　　　　</t>
  </si>
  <si>
    <t>杉並区長　あて</t>
    <rPh sb="0" eb="2">
      <t>スギナミ</t>
    </rPh>
    <phoneticPr fontId="1"/>
  </si>
  <si>
    <t>1.介護職員（５年目まで）
2.介護職員（６年目以降）
3.介護支援専門員
4.介護職員兼介護支援専門員</t>
    <rPh sb="8" eb="10">
      <t>ネンメ</t>
    </rPh>
    <rPh sb="16" eb="20">
      <t>カイゴショクイン</t>
    </rPh>
    <rPh sb="22" eb="24">
      <t>ネンメ</t>
    </rPh>
    <rPh sb="24" eb="26">
      <t>イコウ</t>
    </rPh>
    <phoneticPr fontId="1"/>
  </si>
  <si>
    <t>1.介護職員（５年目まで)</t>
    <phoneticPr fontId="1"/>
  </si>
  <si>
    <t>3.介護支援専門員</t>
    <phoneticPr fontId="1"/>
  </si>
  <si>
    <t>4.介護職員兼介護支援専門員</t>
    <phoneticPr fontId="1"/>
  </si>
  <si>
    <t>就業規則または給与規程等は次のとおり改定されているか。
①「杉並区介護職員・介護支援専門員居住支援手当」の創設
②「杉並区介護職員・介護支援専門員居住支援手当事業補助金交付要綱」の運用に準拠し支給すること
③具体的な支給額</t>
    <rPh sb="30" eb="32">
      <t>スギナミ</t>
    </rPh>
    <rPh sb="58" eb="60">
      <t>スギナミ</t>
    </rPh>
    <rPh sb="81" eb="84">
      <t>ホジョキン</t>
    </rPh>
    <rPh sb="84" eb="86">
      <t>コウフ</t>
    </rPh>
    <phoneticPr fontId="1"/>
  </si>
  <si>
    <t>←１普通、２当座、４貯蓄、９別段　を選択して下さい</t>
    <phoneticPr fontId="1"/>
  </si>
  <si>
    <t>　杉並区介護職員・介護支援専門員居住支援手当事業補助金交付要綱第６条に基づき、下記のとおり補助金の交付申請をします。</t>
    <rPh sb="1" eb="4">
      <t>スギナミク</t>
    </rPh>
    <rPh sb="4" eb="8">
      <t>カイゴショクイン</t>
    </rPh>
    <rPh sb="9" eb="13">
      <t>カイゴシエン</t>
    </rPh>
    <rPh sb="13" eb="16">
      <t>センモンイン</t>
    </rPh>
    <rPh sb="16" eb="18">
      <t>キョジュウ</t>
    </rPh>
    <rPh sb="18" eb="20">
      <t>シエン</t>
    </rPh>
    <rPh sb="20" eb="22">
      <t>テアテ</t>
    </rPh>
    <rPh sb="22" eb="24">
      <t>ジギョウ</t>
    </rPh>
    <rPh sb="24" eb="27">
      <t>ホジョキン</t>
    </rPh>
    <rPh sb="27" eb="29">
      <t>コウフ</t>
    </rPh>
    <phoneticPr fontId="1"/>
  </si>
  <si>
    <t>８</t>
    <phoneticPr fontId="1"/>
  </si>
  <si>
    <t>金融機関名は、最大1８文字まで表示されます
銀行・信用金庫・信用組合・農協を選択して下さい</t>
    <phoneticPr fontId="1"/>
  </si>
  <si>
    <t>支　払　金　口　座　振　替　依　頼　書</t>
    <phoneticPr fontId="1"/>
  </si>
  <si>
    <t>振込先金融機関</t>
    <rPh sb="0" eb="2">
      <t>フリコミ</t>
    </rPh>
    <rPh sb="2" eb="3">
      <t>サキ</t>
    </rPh>
    <rPh sb="3" eb="7">
      <t>キンユウキカン</t>
    </rPh>
    <phoneticPr fontId="1"/>
  </si>
  <si>
    <t>振込口座</t>
    <rPh sb="0" eb="4">
      <t>フリコミコウザ</t>
    </rPh>
    <phoneticPr fontId="1"/>
  </si>
  <si>
    <t>預 金 種 別</t>
    <phoneticPr fontId="1"/>
  </si>
  <si>
    <t>口 座 番 号</t>
    <phoneticPr fontId="1"/>
  </si>
  <si>
    <t>ﾌ  ﾘ  ｶﾞ ﾅ</t>
    <phoneticPr fontId="1"/>
  </si>
  <si>
    <t>住　所</t>
    <rPh sb="0" eb="1">
      <t>ジュウ</t>
    </rPh>
    <rPh sb="2" eb="3">
      <t>ショ</t>
    </rPh>
    <phoneticPr fontId="1"/>
  </si>
  <si>
    <t>氏　名</t>
    <phoneticPr fontId="1"/>
  </si>
  <si>
    <t>御注意</t>
    <phoneticPr fontId="1"/>
  </si>
  <si>
    <t>口座名義人</t>
    <rPh sb="0" eb="2">
      <t>コウザ</t>
    </rPh>
    <rPh sb="2" eb="5">
      <t>メイギニン</t>
    </rPh>
    <phoneticPr fontId="1"/>
  </si>
  <si>
    <t>フリガナ</t>
    <phoneticPr fontId="1"/>
  </si>
  <si>
    <t>預金通帳等に記載されている3桁の支店コードを入力してください</t>
    <phoneticPr fontId="1"/>
  </si>
  <si>
    <t>預金通帳等に記載されている口座名義人を入力してください。</t>
    <rPh sb="13" eb="18">
      <t>コウザメイギニン</t>
    </rPh>
    <rPh sb="19" eb="21">
      <t>ニュウリョク</t>
    </rPh>
    <phoneticPr fontId="1"/>
  </si>
  <si>
    <t>〇</t>
    <phoneticPr fontId="1"/>
  </si>
  <si>
    <t>年</t>
    <rPh sb="0" eb="1">
      <t>ネン</t>
    </rPh>
    <phoneticPr fontId="1"/>
  </si>
  <si>
    <t>月</t>
    <rPh sb="0" eb="1">
      <t>ガツ</t>
    </rPh>
    <phoneticPr fontId="1"/>
  </si>
  <si>
    <t>日</t>
    <rPh sb="0" eb="1">
      <t>ニチ</t>
    </rPh>
    <phoneticPr fontId="1"/>
  </si>
  <si>
    <t>銀行</t>
  </si>
  <si>
    <t>支店</t>
  </si>
  <si>
    <t>変更交付申請額(Hを千円未満切捨て)</t>
    <phoneticPr fontId="1"/>
  </si>
  <si>
    <t>別紙（第３号様式）</t>
    <phoneticPr fontId="1"/>
  </si>
  <si>
    <t>A</t>
    <phoneticPr fontId="1"/>
  </si>
  <si>
    <t>８杉財歳出第</t>
    <rPh sb="1" eb="2">
      <t>スギ</t>
    </rPh>
    <rPh sb="2" eb="3">
      <t>ザイ</t>
    </rPh>
    <rPh sb="3" eb="5">
      <t>サイシュツ</t>
    </rPh>
    <rPh sb="5" eb="6">
      <t>ダイ</t>
    </rPh>
    <phoneticPr fontId="1"/>
  </si>
  <si>
    <t>2.介護職員（６年目以降)</t>
    <phoneticPr fontId="1"/>
  </si>
  <si>
    <t>1.介護職員（５年目まで)</t>
    <rPh sb="2" eb="4">
      <t>カイゴ</t>
    </rPh>
    <rPh sb="4" eb="6">
      <t>ショクイン</t>
    </rPh>
    <rPh sb="8" eb="10">
      <t>ネンメ</t>
    </rPh>
    <phoneticPr fontId="1"/>
  </si>
  <si>
    <t>２　変更交付決定額</t>
    <rPh sb="2" eb="4">
      <t>ヘンコウ</t>
    </rPh>
    <rPh sb="4" eb="6">
      <t>コウフ</t>
    </rPh>
    <rPh sb="6" eb="8">
      <t>ケッテイ</t>
    </rPh>
    <rPh sb="8" eb="9">
      <t>ガク</t>
    </rPh>
    <phoneticPr fontId="1"/>
  </si>
  <si>
    <t>１　当初交付決定額</t>
    <rPh sb="2" eb="4">
      <t>トウショ</t>
    </rPh>
    <rPh sb="4" eb="6">
      <t>コウフ</t>
    </rPh>
    <rPh sb="6" eb="8">
      <t>ケッテイ</t>
    </rPh>
    <rPh sb="8" eb="9">
      <t>ガク</t>
    </rPh>
    <phoneticPr fontId="1"/>
  </si>
  <si>
    <t>３　精算額</t>
    <phoneticPr fontId="1"/>
  </si>
  <si>
    <t>４　返納額</t>
    <phoneticPr fontId="1"/>
  </si>
  <si>
    <t>口座名義人</t>
    <rPh sb="0" eb="5">
      <t>コウザメイギニン</t>
    </rPh>
    <phoneticPr fontId="1"/>
  </si>
  <si>
    <t>③口座振替依頼書</t>
    <rPh sb="1" eb="5">
      <t>コウザフリカエ</t>
    </rPh>
    <rPh sb="5" eb="8">
      <t>イライショ</t>
    </rPh>
    <phoneticPr fontId="1"/>
  </si>
  <si>
    <t>（５）</t>
    <phoneticPr fontId="1"/>
  </si>
  <si>
    <t>氏　　　名</t>
    <rPh sb="0" eb="1">
      <t>シ</t>
    </rPh>
    <rPh sb="4" eb="5">
      <t>ナ</t>
    </rPh>
    <phoneticPr fontId="1"/>
  </si>
  <si>
    <t>　杉並区から私に支給される杉並区介護職員・介護支援専門員居住支援手当事業補助金は今後上記の口座に口座振替の方法をもって振り込んでください。</t>
    <phoneticPr fontId="1"/>
  </si>
  <si>
    <t>杉 並 区 長 宛</t>
    <phoneticPr fontId="1"/>
  </si>
  <si>
    <t>1.</t>
  </si>
  <si>
    <t>2.</t>
  </si>
  <si>
    <t>3.</t>
  </si>
  <si>
    <t>預金種別は、該当のものを○で囲んでください。</t>
  </si>
  <si>
    <t>口座番号、氏名は御本人の口座番号、氏名を記載してください。</t>
  </si>
  <si>
    <t>本書の記載事項に変更を生じた場合には、支払金口座振替変更届により届け出てください。</t>
  </si>
  <si>
    <t>令和</t>
    <rPh sb="0" eb="2">
      <t>レイワ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</si>
</sst>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yyyy/m/d;@"/>
    <numFmt numFmtId="177" formatCode="[$-411]ggge&quot;年&quot;m&quot;月&quot;d&quot;日&quot;;@"/>
    <numFmt numFmtId="178" formatCode="#,##0_);[Red]\(#,##0\)"/>
    <numFmt numFmtId="179" formatCode="#,##0_ "/>
    <numFmt numFmtId="180" formatCode="[$-411]ge\.m\.d;@"/>
    <numFmt numFmtId="181" formatCode="0_);[Red]\(0\)"/>
    <numFmt numFmtId="182" formatCode="000000000000"/>
    <numFmt numFmtId="183" formatCode="000"/>
    <numFmt numFmtId="184" formatCode="0000"/>
    <numFmt numFmtId="185" formatCode="0000000"/>
    <numFmt numFmtId="186" formatCode="0_ "/>
  </numFmts>
  <fonts count="36">
    <font>
      <sz val="11"/>
      <color theme="1"/>
      <name val="游ゴシック"/>
      <family val="2"/>
      <charset val="128"/>
      <scheme val="minor"/>
    </font>
    <font>
      <sz val="6"/>
      <name val="游ゴシック"/>
      <family val="2"/>
      <charset val="128"/>
      <scheme val="minor"/>
    </font>
    <font>
      <sz val="11"/>
      <color theme="1"/>
      <name val="ＭＳ Ｐ明朝"/>
      <family val="1"/>
      <charset val="128"/>
    </font>
    <font>
      <sz val="10"/>
      <color theme="1"/>
      <name val="ＭＳ Ｐ明朝"/>
      <family val="1"/>
      <charset val="128"/>
    </font>
    <font>
      <sz val="16"/>
      <color theme="1"/>
      <name val="ＭＳ Ｐ明朝"/>
      <family val="1"/>
      <charset val="128"/>
    </font>
    <font>
      <sz val="9"/>
      <color theme="1"/>
      <name val="ＭＳ Ｐ明朝"/>
      <family val="1"/>
      <charset val="128"/>
    </font>
    <font>
      <sz val="11"/>
      <color theme="1"/>
      <name val="游ゴシック"/>
      <family val="2"/>
      <charset val="128"/>
      <scheme val="minor"/>
    </font>
    <font>
      <u/>
      <sz val="11"/>
      <color theme="10"/>
      <name val="游ゴシック"/>
      <family val="2"/>
      <charset val="128"/>
      <scheme val="minor"/>
    </font>
    <font>
      <sz val="11"/>
      <color theme="1"/>
      <name val="Meiryo UI"/>
      <family val="3"/>
      <charset val="128"/>
    </font>
    <font>
      <sz val="11"/>
      <name val="Meiryo UI"/>
      <family val="3"/>
      <charset val="128"/>
    </font>
    <font>
      <sz val="11"/>
      <color rgb="FFFF0000"/>
      <name val="游ゴシック"/>
      <family val="2"/>
      <charset val="128"/>
      <scheme val="minor"/>
    </font>
    <font>
      <sz val="12"/>
      <color theme="1"/>
      <name val="ＭＳ Ｐ明朝"/>
      <family val="1"/>
      <charset val="128"/>
    </font>
    <font>
      <b/>
      <sz val="12"/>
      <color theme="1"/>
      <name val="ＭＳ Ｐ明朝"/>
      <family val="1"/>
      <charset val="128"/>
    </font>
    <font>
      <sz val="14"/>
      <name val="Meiryo UI"/>
      <family val="3"/>
      <charset val="128"/>
    </font>
    <font>
      <b/>
      <sz val="11"/>
      <color theme="1"/>
      <name val="游ゴシック"/>
      <family val="3"/>
      <charset val="128"/>
      <scheme val="minor"/>
    </font>
    <font>
      <sz val="11"/>
      <color theme="1"/>
      <name val="游ゴシック"/>
      <family val="3"/>
      <charset val="128"/>
      <scheme val="minor"/>
    </font>
    <font>
      <b/>
      <sz val="11"/>
      <color rgb="FFFF0000"/>
      <name val="游ゴシック"/>
      <family val="3"/>
      <charset val="128"/>
      <scheme val="minor"/>
    </font>
    <font>
      <b/>
      <sz val="11"/>
      <color rgb="FFFF0000"/>
      <name val="Meiryo UI"/>
      <family val="3"/>
      <charset val="128"/>
    </font>
    <font>
      <b/>
      <sz val="16"/>
      <color rgb="FFFF0000"/>
      <name val="Meiryo UI"/>
      <family val="3"/>
      <charset val="128"/>
    </font>
    <font>
      <sz val="11"/>
      <color theme="1"/>
      <name val="CODE39"/>
      <family val="2"/>
    </font>
    <font>
      <b/>
      <sz val="11"/>
      <name val="游ゴシック"/>
      <family val="3"/>
      <charset val="128"/>
      <scheme val="minor"/>
    </font>
    <font>
      <sz val="9"/>
      <color theme="1"/>
      <name val="Meiryo UI"/>
      <family val="3"/>
      <charset val="128"/>
    </font>
    <font>
      <sz val="18"/>
      <color theme="1"/>
      <name val="ＭＳ Ｐ明朝"/>
      <family val="1"/>
      <charset val="128"/>
    </font>
    <font>
      <sz val="11"/>
      <name val="ＭＳ Ｐ明朝"/>
      <family val="1"/>
      <charset val="128"/>
    </font>
    <font>
      <sz val="20"/>
      <name val="ＭＳ Ｐ明朝"/>
      <family val="1"/>
      <charset val="128"/>
    </font>
    <font>
      <sz val="18"/>
      <name val="ＭＳ Ｐ明朝"/>
      <family val="1"/>
      <charset val="128"/>
    </font>
    <font>
      <sz val="22"/>
      <name val="ＭＳ Ｐ明朝"/>
      <family val="1"/>
      <charset val="128"/>
    </font>
    <font>
      <sz val="11"/>
      <color theme="0"/>
      <name val="游ゴシック"/>
      <family val="2"/>
      <charset val="128"/>
      <scheme val="minor"/>
    </font>
    <font>
      <sz val="11"/>
      <color theme="0"/>
      <name val="游ゴシック"/>
      <family val="3"/>
      <charset val="128"/>
      <scheme val="minor"/>
    </font>
    <font>
      <b/>
      <sz val="8"/>
      <color theme="1"/>
      <name val="游ゴシック"/>
      <family val="3"/>
      <charset val="128"/>
      <scheme val="minor"/>
    </font>
    <font>
      <sz val="11"/>
      <color theme="1"/>
      <name val="ＭＳ 明朝"/>
      <family val="1"/>
      <charset val="128"/>
    </font>
    <font>
      <u val="double"/>
      <sz val="11"/>
      <color theme="1"/>
      <name val="ＭＳ 明朝"/>
      <family val="1"/>
      <charset val="128"/>
    </font>
    <font>
      <sz val="8"/>
      <color theme="1"/>
      <name val="游ゴシック"/>
      <family val="3"/>
      <charset val="128"/>
      <scheme val="minor"/>
    </font>
    <font>
      <sz val="8"/>
      <color rgb="FFFF0000"/>
      <name val="游ゴシック"/>
      <family val="3"/>
      <charset val="128"/>
      <scheme val="minor"/>
    </font>
    <font>
      <sz val="14"/>
      <color theme="1"/>
      <name val="ＭＳ Ｐ明朝"/>
      <family val="1"/>
      <charset val="128"/>
    </font>
    <font>
      <sz val="10"/>
      <color theme="1"/>
      <name val="ＭＳ 明朝"/>
      <family val="1"/>
      <charset val="128"/>
    </font>
  </fonts>
  <fills count="13">
    <fill>
      <patternFill patternType="none"/>
    </fill>
    <fill>
      <patternFill patternType="gray125"/>
    </fill>
    <fill>
      <patternFill patternType="solid">
        <fgColor theme="8"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rgb="FFD4E6F4"/>
        <bgColor indexed="64"/>
      </patternFill>
    </fill>
    <fill>
      <patternFill patternType="solid">
        <fgColor rgb="FFE4E4E4"/>
        <bgColor indexed="64"/>
      </patternFill>
    </fill>
    <fill>
      <patternFill patternType="solid">
        <fgColor theme="9" tint="0.59996337778862885"/>
        <bgColor indexed="64"/>
      </patternFill>
    </fill>
    <fill>
      <patternFill patternType="solid">
        <fgColor theme="5" tint="0.79998168889431442"/>
        <bgColor indexed="64"/>
      </patternFill>
    </fill>
    <fill>
      <patternFill patternType="solid">
        <fgColor theme="2"/>
        <bgColor indexed="64"/>
      </patternFill>
    </fill>
    <fill>
      <patternFill patternType="solid">
        <fgColor theme="0"/>
        <bgColor indexed="64"/>
      </patternFill>
    </fill>
  </fills>
  <borders count="1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ck">
        <color indexed="64"/>
      </left>
      <right style="thick">
        <color indexed="64"/>
      </right>
      <top style="thick">
        <color indexed="64"/>
      </top>
      <bottom style="thick">
        <color indexed="64"/>
      </bottom>
      <diagonal/>
    </border>
    <border>
      <left style="thin">
        <color indexed="64"/>
      </left>
      <right style="thin">
        <color indexed="64"/>
      </right>
      <top/>
      <bottom/>
      <diagonal/>
    </border>
    <border>
      <left style="thin">
        <color indexed="64"/>
      </left>
      <right style="thin">
        <color indexed="64"/>
      </right>
      <top style="thin">
        <color indexed="64"/>
      </top>
      <bottom style="thick">
        <color indexed="64"/>
      </bottom>
      <diagonal/>
    </border>
    <border>
      <left style="thin">
        <color indexed="64"/>
      </left>
      <right/>
      <top/>
      <bottom/>
      <diagonal/>
    </border>
  </borders>
  <cellStyleXfs count="5">
    <xf numFmtId="0" fontId="0" fillId="0" borderId="0">
      <alignment vertical="center"/>
    </xf>
    <xf numFmtId="0" fontId="7" fillId="0" borderId="0">
      <alignment vertical="center"/>
    </xf>
    <xf numFmtId="38" fontId="6" fillId="0" borderId="0">
      <alignment vertical="center"/>
    </xf>
    <xf numFmtId="0" fontId="7" fillId="0" borderId="0">
      <alignment vertical="center"/>
    </xf>
    <xf numFmtId="38" fontId="6" fillId="0" borderId="0">
      <alignment vertical="center"/>
    </xf>
  </cellStyleXfs>
  <cellXfs count="348">
    <xf numFmtId="0" fontId="0" fillId="0" borderId="0" xfId="0">
      <alignment vertical="center"/>
    </xf>
    <xf numFmtId="14" fontId="0" fillId="0" borderId="0" xfId="0" applyNumberFormat="1">
      <alignment vertical="center"/>
    </xf>
    <xf numFmtId="0" fontId="9" fillId="11" borderId="2" xfId="0" applyFont="1" applyFill="1" applyBorder="1" applyAlignment="1" applyProtection="1">
      <alignment horizontal="center" vertical="center"/>
      <protection hidden="1"/>
    </xf>
    <xf numFmtId="0" fontId="9" fillId="11" borderId="2" xfId="0" applyFont="1" applyFill="1" applyBorder="1" applyAlignment="1" applyProtection="1">
      <alignment horizontal="center" vertical="center" shrinkToFit="1"/>
      <protection hidden="1"/>
    </xf>
    <xf numFmtId="0" fontId="9" fillId="0" borderId="0" xfId="0" applyFont="1" applyAlignment="1" applyProtection="1">
      <alignment horizontal="center" vertical="center"/>
      <protection hidden="1"/>
    </xf>
    <xf numFmtId="0" fontId="9" fillId="0" borderId="0" xfId="0" applyFont="1" applyProtection="1">
      <alignment vertical="center"/>
      <protection hidden="1"/>
    </xf>
    <xf numFmtId="176" fontId="9" fillId="0" borderId="0" xfId="0" applyNumberFormat="1" applyFont="1" applyProtection="1">
      <alignment vertical="center"/>
      <protection hidden="1"/>
    </xf>
    <xf numFmtId="49" fontId="9" fillId="0" borderId="0" xfId="0" applyNumberFormat="1" applyFont="1" applyAlignment="1" applyProtection="1">
      <alignment horizontal="center" vertical="center"/>
      <protection hidden="1"/>
    </xf>
    <xf numFmtId="38" fontId="9" fillId="0" borderId="0" xfId="2" applyFont="1" applyProtection="1">
      <alignment vertical="center"/>
      <protection hidden="1"/>
    </xf>
    <xf numFmtId="0" fontId="13" fillId="0" borderId="0" xfId="0" applyFont="1" applyAlignment="1" applyProtection="1">
      <alignment horizontal="left" vertical="center"/>
      <protection hidden="1"/>
    </xf>
    <xf numFmtId="0" fontId="9" fillId="0" borderId="0" xfId="0" applyFont="1" applyAlignment="1" applyProtection="1">
      <alignment horizontal="right" vertical="center"/>
      <protection hidden="1"/>
    </xf>
    <xf numFmtId="0" fontId="13" fillId="0" borderId="1" xfId="0" applyFont="1" applyBorder="1" applyAlignment="1" applyProtection="1">
      <alignment horizontal="center" vertical="center"/>
      <protection hidden="1"/>
    </xf>
    <xf numFmtId="0" fontId="18" fillId="0" borderId="0" xfId="0" applyFont="1" applyAlignment="1" applyProtection="1">
      <alignment horizontal="left" vertical="center"/>
      <protection hidden="1"/>
    </xf>
    <xf numFmtId="38" fontId="9" fillId="0" borderId="0" xfId="2" applyFont="1" applyAlignment="1" applyProtection="1">
      <alignment horizontal="center" vertical="center"/>
      <protection hidden="1"/>
    </xf>
    <xf numFmtId="0" fontId="9" fillId="0" borderId="0" xfId="0" applyFont="1" applyAlignment="1" applyProtection="1">
      <alignment horizontal="center" vertical="center" wrapText="1"/>
      <protection hidden="1"/>
    </xf>
    <xf numFmtId="0" fontId="9" fillId="9" borderId="9" xfId="0" applyFont="1" applyFill="1" applyBorder="1" applyAlignment="1" applyProtection="1">
      <alignment horizontal="center" vertical="center" wrapText="1"/>
      <protection hidden="1"/>
    </xf>
    <xf numFmtId="0" fontId="8" fillId="9" borderId="9" xfId="0" applyFont="1" applyFill="1" applyBorder="1" applyAlignment="1" applyProtection="1">
      <alignment horizontal="center" vertical="center" wrapText="1"/>
      <protection hidden="1"/>
    </xf>
    <xf numFmtId="176" fontId="8" fillId="9" borderId="9" xfId="0" applyNumberFormat="1" applyFont="1" applyFill="1" applyBorder="1" applyAlignment="1" applyProtection="1">
      <alignment horizontal="center" vertical="center" wrapText="1"/>
      <protection hidden="1"/>
    </xf>
    <xf numFmtId="0" fontId="17" fillId="0" borderId="0" xfId="0" applyFont="1" applyProtection="1">
      <alignment vertical="center"/>
      <protection hidden="1"/>
    </xf>
    <xf numFmtId="0" fontId="8" fillId="0" borderId="0" xfId="0" applyFont="1" applyProtection="1">
      <alignment vertical="center"/>
      <protection hidden="1"/>
    </xf>
    <xf numFmtId="0" fontId="8" fillId="0" borderId="0" xfId="0" applyFont="1" applyAlignment="1" applyProtection="1">
      <alignment horizontal="center" vertical="center"/>
      <protection hidden="1"/>
    </xf>
    <xf numFmtId="0" fontId="4" fillId="0" borderId="0" xfId="0" applyFont="1" applyAlignment="1" applyProtection="1">
      <alignment horizontal="center" vertical="center"/>
      <protection hidden="1"/>
    </xf>
    <xf numFmtId="0" fontId="8" fillId="6" borderId="2" xfId="0" applyFont="1" applyFill="1" applyBorder="1" applyAlignment="1" applyProtection="1">
      <alignment horizontal="center" vertical="center" wrapText="1"/>
      <protection hidden="1"/>
    </xf>
    <xf numFmtId="0" fontId="8" fillId="0" borderId="2" xfId="0" applyFont="1" applyBorder="1" applyProtection="1">
      <alignment vertical="center"/>
      <protection hidden="1"/>
    </xf>
    <xf numFmtId="38" fontId="0" fillId="0" borderId="0" xfId="0" applyNumberFormat="1">
      <alignment vertical="center"/>
    </xf>
    <xf numFmtId="0" fontId="9" fillId="9" borderId="15" xfId="0" applyFont="1" applyFill="1" applyBorder="1" applyAlignment="1" applyProtection="1">
      <alignment horizontal="center" vertical="center" wrapText="1"/>
      <protection hidden="1"/>
    </xf>
    <xf numFmtId="0" fontId="9" fillId="9" borderId="11" xfId="0" applyFont="1" applyFill="1" applyBorder="1" applyAlignment="1" applyProtection="1">
      <alignment horizontal="center" vertical="center" wrapText="1"/>
      <protection hidden="1"/>
    </xf>
    <xf numFmtId="0" fontId="26" fillId="0" borderId="0" xfId="0" applyFont="1" applyAlignment="1" applyProtection="1">
      <alignment horizontal="left" vertical="center"/>
      <protection hidden="1"/>
    </xf>
    <xf numFmtId="0" fontId="8" fillId="0" borderId="2" xfId="0" applyFont="1" applyBorder="1" applyAlignment="1" applyProtection="1">
      <alignment horizontal="center" vertical="center" shrinkToFit="1"/>
      <protection hidden="1"/>
    </xf>
    <xf numFmtId="0" fontId="8" fillId="0" borderId="2" xfId="0" applyFont="1" applyBorder="1" applyAlignment="1" applyProtection="1">
      <alignment vertical="center" shrinkToFit="1"/>
      <protection hidden="1"/>
    </xf>
    <xf numFmtId="0" fontId="26" fillId="0" borderId="0" xfId="0" applyFont="1" applyAlignment="1" applyProtection="1">
      <alignment horizontal="right" vertical="center"/>
      <protection hidden="1"/>
    </xf>
    <xf numFmtId="179" fontId="8" fillId="0" borderId="2" xfId="0" applyNumberFormat="1" applyFont="1" applyBorder="1" applyAlignment="1" applyProtection="1">
      <alignment vertical="center" shrinkToFit="1"/>
      <protection hidden="1"/>
    </xf>
    <xf numFmtId="0" fontId="8" fillId="0" borderId="0" xfId="0" applyFont="1" applyAlignment="1" applyProtection="1">
      <alignment horizontal="center" vertical="center" shrinkToFit="1"/>
      <protection hidden="1"/>
    </xf>
    <xf numFmtId="0" fontId="8" fillId="0" borderId="0" xfId="0" applyFont="1" applyAlignment="1" applyProtection="1">
      <alignment vertical="center" shrinkToFit="1"/>
      <protection hidden="1"/>
    </xf>
    <xf numFmtId="38" fontId="9" fillId="0" borderId="9" xfId="0" applyNumberFormat="1" applyFont="1" applyBorder="1" applyAlignment="1" applyProtection="1">
      <alignment vertical="center" shrinkToFit="1"/>
      <protection hidden="1"/>
    </xf>
    <xf numFmtId="38" fontId="9" fillId="0" borderId="2" xfId="0" applyNumberFormat="1" applyFont="1" applyBorder="1" applyAlignment="1" applyProtection="1">
      <alignment vertical="center" shrinkToFit="1"/>
      <protection hidden="1"/>
    </xf>
    <xf numFmtId="38" fontId="9" fillId="0" borderId="16" xfId="0" applyNumberFormat="1" applyFont="1" applyBorder="1" applyAlignment="1" applyProtection="1">
      <alignment vertical="center" shrinkToFit="1"/>
      <protection hidden="1"/>
    </xf>
    <xf numFmtId="38" fontId="9" fillId="0" borderId="14" xfId="0" applyNumberFormat="1" applyFont="1" applyBorder="1" applyAlignment="1" applyProtection="1">
      <alignment vertical="center" shrinkToFit="1"/>
      <protection hidden="1"/>
    </xf>
    <xf numFmtId="0" fontId="0" fillId="0" borderId="0" xfId="0" applyAlignment="1"/>
    <xf numFmtId="177" fontId="9" fillId="11" borderId="2" xfId="0" applyNumberFormat="1" applyFont="1" applyFill="1" applyBorder="1" applyAlignment="1" applyProtection="1">
      <alignment horizontal="center" vertical="center" shrinkToFit="1"/>
      <protection hidden="1"/>
    </xf>
    <xf numFmtId="0" fontId="0" fillId="0" borderId="0" xfId="0" applyAlignment="1" applyProtection="1">
      <protection hidden="1"/>
    </xf>
    <xf numFmtId="0" fontId="9" fillId="0" borderId="2" xfId="0" applyFont="1" applyBorder="1" applyAlignment="1" applyProtection="1">
      <alignment horizontal="center" vertical="center" shrinkToFit="1"/>
      <protection locked="0"/>
    </xf>
    <xf numFmtId="0" fontId="21" fillId="6" borderId="2" xfId="0" applyFont="1" applyFill="1" applyBorder="1" applyAlignment="1" applyProtection="1">
      <alignment horizontal="center" vertical="center" wrapText="1"/>
      <protection hidden="1"/>
    </xf>
    <xf numFmtId="0" fontId="2" fillId="0" borderId="0" xfId="0" applyFont="1" applyProtection="1">
      <alignment vertical="center"/>
      <protection hidden="1"/>
    </xf>
    <xf numFmtId="49" fontId="2" fillId="0" borderId="0" xfId="0" applyNumberFormat="1" applyFont="1" applyProtection="1">
      <alignment vertical="center"/>
      <protection hidden="1"/>
    </xf>
    <xf numFmtId="0" fontId="2" fillId="0" borderId="0" xfId="0" applyFont="1" applyAlignment="1" applyProtection="1">
      <alignment horizontal="right" vertical="center"/>
      <protection hidden="1"/>
    </xf>
    <xf numFmtId="0" fontId="2" fillId="0" borderId="0" xfId="0" applyFont="1" applyAlignment="1" applyProtection="1">
      <alignment horizontal="center" vertical="center"/>
      <protection hidden="1"/>
    </xf>
    <xf numFmtId="0" fontId="2" fillId="0" borderId="0" xfId="0" applyFont="1" applyAlignment="1" applyProtection="1">
      <alignment horizontal="left" vertical="center" wrapText="1"/>
      <protection hidden="1"/>
    </xf>
    <xf numFmtId="0" fontId="2" fillId="0" borderId="0" xfId="0" applyFont="1" applyAlignment="1" applyProtection="1">
      <alignment vertical="center" wrapText="1"/>
      <protection hidden="1"/>
    </xf>
    <xf numFmtId="0" fontId="2" fillId="0" borderId="0" xfId="0" applyFont="1" applyAlignment="1" applyProtection="1">
      <alignment vertical="top"/>
      <protection hidden="1"/>
    </xf>
    <xf numFmtId="0" fontId="2" fillId="0" borderId="3" xfId="0" applyFont="1" applyBorder="1" applyProtection="1">
      <alignment vertical="center"/>
      <protection hidden="1"/>
    </xf>
    <xf numFmtId="181" fontId="2" fillId="0" borderId="5" xfId="0" applyNumberFormat="1" applyFont="1" applyBorder="1" applyAlignment="1" applyProtection="1">
      <alignment horizontal="center" vertical="center"/>
      <protection hidden="1"/>
    </xf>
    <xf numFmtId="0" fontId="2" fillId="0" borderId="0" xfId="0" applyFont="1" applyAlignment="1" applyProtection="1">
      <alignment horizontal="left" vertical="center" shrinkToFit="1"/>
      <protection hidden="1"/>
    </xf>
    <xf numFmtId="49" fontId="34" fillId="0" borderId="0" xfId="0" applyNumberFormat="1" applyFont="1" applyProtection="1">
      <alignment vertical="center"/>
      <protection hidden="1"/>
    </xf>
    <xf numFmtId="0" fontId="34" fillId="0" borderId="0" xfId="0" applyFont="1" applyProtection="1">
      <alignment vertical="center"/>
      <protection hidden="1"/>
    </xf>
    <xf numFmtId="0" fontId="0" fillId="0" borderId="0" xfId="0" applyProtection="1">
      <alignment vertical="center"/>
      <protection hidden="1"/>
    </xf>
    <xf numFmtId="178" fontId="2" fillId="0" borderId="0" xfId="0" applyNumberFormat="1" applyFont="1" applyProtection="1">
      <alignment vertical="center"/>
      <protection hidden="1"/>
    </xf>
    <xf numFmtId="49" fontId="23" fillId="0" borderId="0" xfId="0" applyNumberFormat="1" applyFont="1" applyProtection="1">
      <alignment vertical="center"/>
      <protection hidden="1"/>
    </xf>
    <xf numFmtId="0" fontId="23" fillId="0" borderId="0" xfId="0" applyFont="1" applyProtection="1">
      <alignment vertical="center"/>
      <protection hidden="1"/>
    </xf>
    <xf numFmtId="0" fontId="2" fillId="0" borderId="0" xfId="0" applyFont="1" applyAlignment="1" applyProtection="1">
      <alignment vertical="center" shrinkToFit="1"/>
      <protection hidden="1"/>
    </xf>
    <xf numFmtId="0" fontId="0" fillId="0" borderId="0" xfId="0" applyAlignment="1" applyProtection="1">
      <alignment horizontal="center" vertical="center"/>
      <protection hidden="1"/>
    </xf>
    <xf numFmtId="0" fontId="2" fillId="0" borderId="0" xfId="0" applyFont="1" applyAlignment="1" applyProtection="1">
      <protection hidden="1"/>
    </xf>
    <xf numFmtId="49" fontId="2" fillId="0" borderId="0" xfId="0" applyNumberFormat="1" applyFont="1" applyAlignment="1" applyProtection="1">
      <protection hidden="1"/>
    </xf>
    <xf numFmtId="0" fontId="2" fillId="4" borderId="1" xfId="0" applyFont="1" applyFill="1" applyBorder="1" applyAlignment="1" applyProtection="1">
      <protection hidden="1"/>
    </xf>
    <xf numFmtId="0" fontId="2" fillId="4" borderId="1" xfId="0" applyFont="1" applyFill="1" applyBorder="1" applyAlignment="1" applyProtection="1">
      <alignment shrinkToFit="1"/>
      <protection hidden="1"/>
    </xf>
    <xf numFmtId="0" fontId="12" fillId="6" borderId="11" xfId="0" applyFont="1" applyFill="1" applyBorder="1" applyProtection="1">
      <alignment vertical="center"/>
      <protection hidden="1"/>
    </xf>
    <xf numFmtId="0" fontId="2" fillId="6" borderId="13" xfId="0" applyFont="1" applyFill="1" applyBorder="1" applyAlignment="1" applyProtection="1">
      <alignment vertical="top"/>
      <protection hidden="1"/>
    </xf>
    <xf numFmtId="0" fontId="2" fillId="6" borderId="13" xfId="0" applyFont="1" applyFill="1" applyBorder="1" applyAlignment="1" applyProtection="1">
      <alignment vertical="top" wrapText="1"/>
      <protection hidden="1"/>
    </xf>
    <xf numFmtId="0" fontId="2" fillId="6" borderId="13" xfId="0" applyFont="1" applyFill="1" applyBorder="1" applyAlignment="1" applyProtection="1">
      <alignment horizontal="center" vertical="top" wrapText="1"/>
      <protection hidden="1"/>
    </xf>
    <xf numFmtId="0" fontId="2" fillId="6" borderId="13" xfId="0" applyFont="1" applyFill="1" applyBorder="1" applyAlignment="1" applyProtection="1">
      <alignment horizontal="center" vertical="center"/>
      <protection hidden="1"/>
    </xf>
    <xf numFmtId="0" fontId="2" fillId="6" borderId="12" xfId="0" applyFont="1" applyFill="1" applyBorder="1" applyAlignment="1" applyProtection="1">
      <alignment horizontal="center" vertical="center"/>
      <protection hidden="1"/>
    </xf>
    <xf numFmtId="0" fontId="2" fillId="0" borderId="4" xfId="0" applyFont="1" applyBorder="1" applyAlignment="1" applyProtection="1">
      <alignment vertical="top"/>
      <protection hidden="1"/>
    </xf>
    <xf numFmtId="0" fontId="2" fillId="0" borderId="5" xfId="0" applyFont="1" applyBorder="1" applyAlignment="1" applyProtection="1">
      <alignment vertical="top"/>
      <protection hidden="1"/>
    </xf>
    <xf numFmtId="0" fontId="2" fillId="0" borderId="6" xfId="0" applyFont="1" applyBorder="1" applyAlignment="1" applyProtection="1">
      <alignment vertical="top"/>
      <protection hidden="1"/>
    </xf>
    <xf numFmtId="0" fontId="2" fillId="0" borderId="11" xfId="0" applyFont="1" applyBorder="1" applyAlignment="1" applyProtection="1">
      <alignment vertical="top"/>
      <protection hidden="1"/>
    </xf>
    <xf numFmtId="0" fontId="2" fillId="0" borderId="13" xfId="0" applyFont="1" applyBorder="1" applyAlignment="1" applyProtection="1">
      <alignment vertical="top"/>
      <protection hidden="1"/>
    </xf>
    <xf numFmtId="0" fontId="2" fillId="0" borderId="12" xfId="0" applyFont="1" applyBorder="1" applyAlignment="1" applyProtection="1">
      <alignment vertical="top"/>
      <protection hidden="1"/>
    </xf>
    <xf numFmtId="0" fontId="2" fillId="0" borderId="7" xfId="0" applyFont="1" applyBorder="1" applyAlignment="1" applyProtection="1">
      <alignment vertical="top"/>
      <protection hidden="1"/>
    </xf>
    <xf numFmtId="0" fontId="2" fillId="0" borderId="1" xfId="0" applyFont="1" applyBorder="1" applyAlignment="1" applyProtection="1">
      <alignment vertical="top"/>
      <protection hidden="1"/>
    </xf>
    <xf numFmtId="0" fontId="2" fillId="0" borderId="8" xfId="0" applyFont="1" applyBorder="1" applyAlignment="1" applyProtection="1">
      <alignment vertical="top"/>
      <protection hidden="1"/>
    </xf>
    <xf numFmtId="0" fontId="12" fillId="6" borderId="7" xfId="0" applyFont="1" applyFill="1" applyBorder="1" applyProtection="1">
      <alignment vertical="center"/>
      <protection hidden="1"/>
    </xf>
    <xf numFmtId="0" fontId="2" fillId="6" borderId="1" xfId="0" applyFont="1" applyFill="1" applyBorder="1" applyProtection="1">
      <alignment vertical="center"/>
      <protection hidden="1"/>
    </xf>
    <xf numFmtId="0" fontId="2" fillId="6" borderId="1" xfId="0" applyFont="1" applyFill="1" applyBorder="1" applyAlignment="1" applyProtection="1">
      <alignment vertical="center" wrapText="1"/>
      <protection hidden="1"/>
    </xf>
    <xf numFmtId="0" fontId="2" fillId="12" borderId="0" xfId="0" applyFont="1" applyFill="1" applyProtection="1">
      <alignment vertical="center"/>
      <protection hidden="1"/>
    </xf>
    <xf numFmtId="0" fontId="2" fillId="12" borderId="4" xfId="0" applyFont="1" applyFill="1" applyBorder="1" applyAlignment="1" applyProtection="1">
      <alignment vertical="top"/>
      <protection hidden="1"/>
    </xf>
    <xf numFmtId="0" fontId="2" fillId="12" borderId="5" xfId="0" applyFont="1" applyFill="1" applyBorder="1" applyAlignment="1" applyProtection="1">
      <alignment vertical="top"/>
      <protection hidden="1"/>
    </xf>
    <xf numFmtId="0" fontId="2" fillId="12" borderId="7" xfId="0" applyFont="1" applyFill="1" applyBorder="1" applyAlignment="1" applyProtection="1">
      <alignment vertical="top"/>
      <protection hidden="1"/>
    </xf>
    <xf numFmtId="0" fontId="2" fillId="12" borderId="1" xfId="0" applyFont="1" applyFill="1" applyBorder="1" applyAlignment="1" applyProtection="1">
      <alignment vertical="top"/>
      <protection hidden="1"/>
    </xf>
    <xf numFmtId="0" fontId="2" fillId="12" borderId="1" xfId="0" applyFont="1" applyFill="1" applyBorder="1" applyAlignment="1" applyProtection="1">
      <alignment vertical="top" wrapText="1"/>
      <protection hidden="1"/>
    </xf>
    <xf numFmtId="0" fontId="2" fillId="0" borderId="0" xfId="0" applyFont="1" applyAlignment="1" applyProtection="1">
      <alignment vertical="top" wrapText="1"/>
      <protection hidden="1"/>
    </xf>
    <xf numFmtId="0" fontId="11" fillId="0" borderId="0" xfId="0" applyFont="1" applyAlignment="1" applyProtection="1">
      <alignment horizontal="center" vertical="center"/>
      <protection hidden="1"/>
    </xf>
    <xf numFmtId="0" fontId="9" fillId="0" borderId="2" xfId="0" applyFont="1" applyBorder="1" applyAlignment="1" applyProtection="1">
      <alignment horizontal="center" vertical="center"/>
      <protection hidden="1"/>
    </xf>
    <xf numFmtId="38" fontId="23" fillId="0" borderId="0" xfId="2" applyFont="1" applyProtection="1">
      <alignment vertical="center"/>
      <protection hidden="1"/>
    </xf>
    <xf numFmtId="0" fontId="24" fillId="0" borderId="0" xfId="0" applyFont="1" applyAlignment="1" applyProtection="1">
      <alignment horizontal="right" vertical="center"/>
      <protection hidden="1"/>
    </xf>
    <xf numFmtId="0" fontId="23" fillId="0" borderId="0" xfId="0" applyFont="1" applyAlignment="1" applyProtection="1">
      <alignment horizontal="center"/>
      <protection hidden="1"/>
    </xf>
    <xf numFmtId="0" fontId="25" fillId="0" borderId="1" xfId="0" applyFont="1" applyBorder="1" applyAlignment="1" applyProtection="1">
      <alignment horizontal="center"/>
      <protection hidden="1"/>
    </xf>
    <xf numFmtId="0" fontId="23" fillId="0" borderId="0" xfId="0" applyFont="1" applyAlignment="1" applyProtection="1">
      <protection hidden="1"/>
    </xf>
    <xf numFmtId="176" fontId="23" fillId="0" borderId="0" xfId="0" applyNumberFormat="1" applyFont="1" applyAlignment="1" applyProtection="1">
      <protection hidden="1"/>
    </xf>
    <xf numFmtId="49" fontId="23" fillId="0" borderId="0" xfId="0" applyNumberFormat="1" applyFont="1" applyAlignment="1" applyProtection="1">
      <alignment horizontal="center"/>
      <protection hidden="1"/>
    </xf>
    <xf numFmtId="180" fontId="9" fillId="0" borderId="0" xfId="0" applyNumberFormat="1" applyFont="1" applyAlignment="1" applyProtection="1">
      <alignment horizontal="center" vertical="center" shrinkToFit="1"/>
      <protection hidden="1"/>
    </xf>
    <xf numFmtId="0" fontId="13" fillId="0" borderId="0" xfId="0" applyFont="1" applyAlignment="1" applyProtection="1">
      <alignment horizontal="right" vertical="center"/>
      <protection hidden="1"/>
    </xf>
    <xf numFmtId="0" fontId="9" fillId="0" borderId="2" xfId="0" applyFont="1" applyBorder="1" applyAlignment="1" applyProtection="1">
      <alignment horizontal="center" vertical="center" shrinkToFit="1"/>
      <protection locked="0" hidden="1"/>
    </xf>
    <xf numFmtId="0" fontId="9" fillId="0" borderId="2" xfId="0" applyFont="1" applyBorder="1" applyAlignment="1" applyProtection="1">
      <alignment vertical="center" shrinkToFit="1"/>
      <protection locked="0" hidden="1"/>
    </xf>
    <xf numFmtId="177" fontId="9" fillId="0" borderId="2" xfId="0" applyNumberFormat="1" applyFont="1" applyBorder="1" applyAlignment="1" applyProtection="1">
      <alignment vertical="center" shrinkToFit="1"/>
      <protection locked="0" hidden="1"/>
    </xf>
    <xf numFmtId="180" fontId="9" fillId="0" borderId="2" xfId="0" applyNumberFormat="1" applyFont="1" applyBorder="1" applyAlignment="1" applyProtection="1">
      <alignment horizontal="center" vertical="center" shrinkToFit="1"/>
      <protection hidden="1"/>
    </xf>
    <xf numFmtId="38" fontId="9" fillId="0" borderId="2" xfId="2" applyFont="1" applyBorder="1" applyAlignment="1" applyProtection="1">
      <alignment vertical="center" shrinkToFit="1"/>
      <protection locked="0" hidden="1"/>
    </xf>
    <xf numFmtId="0" fontId="9" fillId="0" borderId="2" xfId="2" applyNumberFormat="1" applyFont="1" applyBorder="1" applyAlignment="1" applyProtection="1">
      <alignment horizontal="right" vertical="center" shrinkToFit="1"/>
      <protection hidden="1"/>
    </xf>
    <xf numFmtId="38" fontId="9" fillId="0" borderId="2" xfId="2" applyFont="1" applyBorder="1" applyAlignment="1" applyProtection="1">
      <alignment horizontal="right" vertical="center" shrinkToFit="1"/>
      <protection hidden="1"/>
    </xf>
    <xf numFmtId="38" fontId="9" fillId="0" borderId="2" xfId="2" applyFont="1" applyBorder="1" applyAlignment="1" applyProtection="1">
      <alignment vertical="center" shrinkToFit="1"/>
      <protection hidden="1"/>
    </xf>
    <xf numFmtId="38" fontId="9" fillId="0" borderId="0" xfId="0" applyNumberFormat="1" applyFont="1" applyAlignment="1" applyProtection="1">
      <alignment horizontal="center" vertical="center"/>
      <protection hidden="1"/>
    </xf>
    <xf numFmtId="0" fontId="2" fillId="4" borderId="1" xfId="0" applyFont="1" applyFill="1" applyBorder="1" applyProtection="1">
      <alignment vertical="center"/>
      <protection hidden="1"/>
    </xf>
    <xf numFmtId="0" fontId="19" fillId="0" borderId="0" xfId="0" applyFont="1" applyProtection="1">
      <alignment vertical="center"/>
      <protection hidden="1"/>
    </xf>
    <xf numFmtId="0" fontId="30" fillId="0" borderId="0" xfId="0" applyFont="1" applyProtection="1">
      <alignment vertical="center"/>
      <protection hidden="1"/>
    </xf>
    <xf numFmtId="0" fontId="31" fillId="0" borderId="11" xfId="0" applyFont="1" applyBorder="1" applyProtection="1">
      <alignment vertical="center"/>
      <protection hidden="1"/>
    </xf>
    <xf numFmtId="0" fontId="30" fillId="0" borderId="13" xfId="0" applyFont="1" applyBorder="1" applyProtection="1">
      <alignment vertical="center"/>
      <protection hidden="1"/>
    </xf>
    <xf numFmtId="0" fontId="31" fillId="0" borderId="13" xfId="0" applyFont="1" applyBorder="1" applyProtection="1">
      <alignment vertical="center"/>
      <protection hidden="1"/>
    </xf>
    <xf numFmtId="0" fontId="31" fillId="0" borderId="12" xfId="0" applyFont="1" applyBorder="1" applyProtection="1">
      <alignment vertical="center"/>
      <protection hidden="1"/>
    </xf>
    <xf numFmtId="0" fontId="31" fillId="0" borderId="0" xfId="0" applyFont="1" applyProtection="1">
      <alignment vertical="center"/>
      <protection hidden="1"/>
    </xf>
    <xf numFmtId="0" fontId="31" fillId="0" borderId="17" xfId="0" applyFont="1" applyBorder="1" applyProtection="1">
      <alignment vertical="center"/>
      <protection hidden="1"/>
    </xf>
    <xf numFmtId="0" fontId="31" fillId="0" borderId="3" xfId="0" applyFont="1" applyBorder="1" applyProtection="1">
      <alignment vertical="center"/>
      <protection hidden="1"/>
    </xf>
    <xf numFmtId="0" fontId="30" fillId="0" borderId="17" xfId="0" applyFont="1" applyBorder="1" applyProtection="1">
      <alignment vertical="center"/>
      <protection hidden="1"/>
    </xf>
    <xf numFmtId="0" fontId="30" fillId="0" borderId="3" xfId="0" applyFont="1" applyBorder="1" applyProtection="1">
      <alignment vertical="center"/>
      <protection hidden="1"/>
    </xf>
    <xf numFmtId="0" fontId="30" fillId="0" borderId="0" xfId="0" applyFont="1" applyAlignment="1" applyProtection="1">
      <alignment vertical="top" wrapText="1"/>
      <protection hidden="1"/>
    </xf>
    <xf numFmtId="0" fontId="30" fillId="0" borderId="7" xfId="0" applyFont="1" applyBorder="1" applyProtection="1">
      <alignment vertical="center"/>
      <protection hidden="1"/>
    </xf>
    <xf numFmtId="0" fontId="30" fillId="0" borderId="1" xfId="0" applyFont="1" applyBorder="1" applyProtection="1">
      <alignment vertical="center"/>
      <protection hidden="1"/>
    </xf>
    <xf numFmtId="0" fontId="30" fillId="0" borderId="8" xfId="0" applyFont="1" applyBorder="1" applyProtection="1">
      <alignment vertical="center"/>
      <protection hidden="1"/>
    </xf>
    <xf numFmtId="0" fontId="2" fillId="0" borderId="5" xfId="0" applyFont="1" applyBorder="1" applyAlignment="1" applyProtection="1">
      <alignment vertical="top" wrapText="1"/>
      <protection hidden="1"/>
    </xf>
    <xf numFmtId="0" fontId="9" fillId="2" borderId="2" xfId="0" applyFont="1" applyFill="1" applyBorder="1" applyAlignment="1" applyProtection="1">
      <alignment horizontal="center" vertical="center" shrinkToFit="1"/>
      <protection locked="0" hidden="1"/>
    </xf>
    <xf numFmtId="0" fontId="9" fillId="2" borderId="2" xfId="0" applyFont="1" applyFill="1" applyBorder="1" applyAlignment="1" applyProtection="1">
      <alignment vertical="center" shrinkToFit="1"/>
      <protection locked="0" hidden="1"/>
    </xf>
    <xf numFmtId="177" fontId="9" fillId="2" borderId="2" xfId="0" applyNumberFormat="1" applyFont="1" applyFill="1" applyBorder="1" applyAlignment="1" applyProtection="1">
      <alignment vertical="center" shrinkToFit="1"/>
      <protection locked="0" hidden="1"/>
    </xf>
    <xf numFmtId="180" fontId="9" fillId="8" borderId="2" xfId="0" applyNumberFormat="1" applyFont="1" applyFill="1" applyBorder="1" applyAlignment="1" applyProtection="1">
      <alignment horizontal="center" vertical="center" shrinkToFit="1"/>
      <protection hidden="1"/>
    </xf>
    <xf numFmtId="38" fontId="9" fillId="2" borderId="2" xfId="2" applyFont="1" applyFill="1" applyBorder="1" applyAlignment="1" applyProtection="1">
      <alignment vertical="center" shrinkToFit="1"/>
      <protection locked="0" hidden="1"/>
    </xf>
    <xf numFmtId="0" fontId="9" fillId="11" borderId="2" xfId="2" applyNumberFormat="1" applyFont="1" applyFill="1" applyBorder="1" applyAlignment="1" applyProtection="1">
      <alignment horizontal="right" vertical="center" shrinkToFit="1"/>
      <protection hidden="1"/>
    </xf>
    <xf numFmtId="38" fontId="9" fillId="8" borderId="2" xfId="2" applyFont="1" applyFill="1" applyBorder="1" applyAlignment="1" applyProtection="1">
      <alignment horizontal="right" vertical="center" shrinkToFit="1"/>
      <protection hidden="1"/>
    </xf>
    <xf numFmtId="38" fontId="9" fillId="8" borderId="2" xfId="2" applyFont="1" applyFill="1" applyBorder="1" applyAlignment="1" applyProtection="1">
      <alignment vertical="center" shrinkToFit="1"/>
      <protection hidden="1"/>
    </xf>
    <xf numFmtId="0" fontId="20" fillId="10" borderId="0" xfId="0" applyFont="1" applyFill="1" applyProtection="1">
      <alignment vertical="center"/>
      <protection hidden="1"/>
    </xf>
    <xf numFmtId="0" fontId="20" fillId="10" borderId="0" xfId="0" applyFont="1" applyFill="1" applyAlignment="1" applyProtection="1">
      <alignment horizontal="right" vertical="center"/>
      <protection hidden="1"/>
    </xf>
    <xf numFmtId="49" fontId="20" fillId="10" borderId="0" xfId="0" applyNumberFormat="1" applyFont="1" applyFill="1" applyAlignment="1" applyProtection="1">
      <alignment horizontal="center" vertical="center"/>
      <protection hidden="1"/>
    </xf>
    <xf numFmtId="0" fontId="14" fillId="0" borderId="0" xfId="0" applyFont="1" applyProtection="1">
      <alignment vertical="center"/>
      <protection hidden="1"/>
    </xf>
    <xf numFmtId="0" fontId="14" fillId="3" borderId="4" xfId="0" applyFont="1" applyFill="1" applyBorder="1" applyProtection="1">
      <alignment vertical="center"/>
      <protection hidden="1"/>
    </xf>
    <xf numFmtId="0" fontId="14" fillId="3" borderId="5" xfId="0" applyFont="1" applyFill="1" applyBorder="1" applyProtection="1">
      <alignment vertical="center"/>
      <protection hidden="1"/>
    </xf>
    <xf numFmtId="0" fontId="14" fillId="3" borderId="6" xfId="0" applyFont="1" applyFill="1" applyBorder="1" applyProtection="1">
      <alignment vertical="center"/>
      <protection hidden="1"/>
    </xf>
    <xf numFmtId="0" fontId="0" fillId="0" borderId="6" xfId="0" applyBorder="1" applyProtection="1">
      <alignment vertical="center"/>
      <protection hidden="1"/>
    </xf>
    <xf numFmtId="0" fontId="0" fillId="0" borderId="5" xfId="0" applyBorder="1" applyProtection="1">
      <alignment vertical="center"/>
      <protection hidden="1"/>
    </xf>
    <xf numFmtId="0" fontId="14" fillId="0" borderId="13" xfId="0" applyFont="1" applyBorder="1" applyProtection="1">
      <alignment vertical="center"/>
      <protection hidden="1"/>
    </xf>
    <xf numFmtId="0" fontId="0" fillId="0" borderId="13" xfId="0" applyBorder="1" applyAlignment="1" applyProtection="1">
      <alignment horizontal="center" vertical="center"/>
      <protection hidden="1"/>
    </xf>
    <xf numFmtId="0" fontId="0" fillId="0" borderId="13" xfId="0" applyBorder="1" applyProtection="1">
      <alignment vertical="center"/>
      <protection hidden="1"/>
    </xf>
    <xf numFmtId="0" fontId="14" fillId="0" borderId="1" xfId="0" applyFont="1" applyBorder="1" applyProtection="1">
      <alignment vertical="center"/>
      <protection hidden="1"/>
    </xf>
    <xf numFmtId="0" fontId="0" fillId="0" borderId="1" xfId="0" applyBorder="1" applyAlignment="1" applyProtection="1">
      <alignment horizontal="center" vertical="center"/>
      <protection hidden="1"/>
    </xf>
    <xf numFmtId="0" fontId="0" fillId="0" borderId="1" xfId="0" applyBorder="1" applyProtection="1">
      <alignment vertical="center"/>
      <protection hidden="1"/>
    </xf>
    <xf numFmtId="0" fontId="0" fillId="0" borderId="12" xfId="0" applyBorder="1" applyProtection="1">
      <alignment vertical="center"/>
      <protection hidden="1"/>
    </xf>
    <xf numFmtId="0" fontId="0" fillId="0" borderId="2" xfId="0" applyBorder="1" applyProtection="1">
      <alignment vertical="center"/>
      <protection hidden="1"/>
    </xf>
    <xf numFmtId="0" fontId="0" fillId="0" borderId="2" xfId="0" applyBorder="1" applyAlignment="1" applyProtection="1">
      <alignment horizontal="center" vertical="center"/>
      <protection hidden="1"/>
    </xf>
    <xf numFmtId="0" fontId="27" fillId="0" borderId="0" xfId="0" applyFont="1" applyProtection="1">
      <alignment vertical="center"/>
      <protection hidden="1"/>
    </xf>
    <xf numFmtId="0" fontId="14" fillId="0" borderId="0" xfId="0" applyFont="1" applyAlignment="1" applyProtection="1">
      <alignment horizontal="left" vertical="center"/>
      <protection hidden="1"/>
    </xf>
    <xf numFmtId="0" fontId="28" fillId="0" borderId="0" xfId="0" applyFont="1" applyProtection="1">
      <alignment vertical="center"/>
      <protection hidden="1"/>
    </xf>
    <xf numFmtId="0" fontId="15" fillId="0" borderId="0" xfId="0" applyFont="1" applyProtection="1">
      <alignment vertical="center"/>
      <protection hidden="1"/>
    </xf>
    <xf numFmtId="0" fontId="10" fillId="4" borderId="4" xfId="0" applyFont="1" applyFill="1" applyBorder="1" applyProtection="1">
      <alignment vertical="center"/>
      <protection hidden="1"/>
    </xf>
    <xf numFmtId="0" fontId="0" fillId="4" borderId="5" xfId="0" applyFill="1" applyBorder="1" applyProtection="1">
      <alignment vertical="center"/>
      <protection hidden="1"/>
    </xf>
    <xf numFmtId="0" fontId="0" fillId="4" borderId="6" xfId="0" applyFill="1" applyBorder="1" applyProtection="1">
      <alignment vertical="center"/>
      <protection hidden="1"/>
    </xf>
    <xf numFmtId="0" fontId="0" fillId="0" borderId="0" xfId="0" applyAlignment="1" applyProtection="1">
      <alignment vertical="center" wrapText="1"/>
      <protection hidden="1"/>
    </xf>
    <xf numFmtId="0" fontId="14" fillId="3" borderId="11" xfId="0" applyFont="1" applyFill="1" applyBorder="1" applyProtection="1">
      <alignment vertical="center"/>
      <protection hidden="1"/>
    </xf>
    <xf numFmtId="0" fontId="14" fillId="3" borderId="13" xfId="0" applyFont="1" applyFill="1" applyBorder="1" applyProtection="1">
      <alignment vertical="center"/>
      <protection hidden="1"/>
    </xf>
    <xf numFmtId="0" fontId="14" fillId="3" borderId="12" xfId="0" applyFont="1" applyFill="1" applyBorder="1" applyProtection="1">
      <alignment vertical="center"/>
      <protection hidden="1"/>
    </xf>
    <xf numFmtId="0" fontId="15" fillId="2" borderId="1" xfId="0" applyFont="1" applyFill="1" applyBorder="1" applyProtection="1">
      <alignment vertical="center"/>
      <protection hidden="1"/>
    </xf>
    <xf numFmtId="0" fontId="14" fillId="3" borderId="7" xfId="0" applyFont="1" applyFill="1" applyBorder="1" applyProtection="1">
      <alignment vertical="center"/>
      <protection hidden="1"/>
    </xf>
    <xf numFmtId="0" fontId="14" fillId="3" borderId="1" xfId="0" applyFont="1" applyFill="1" applyBorder="1" applyProtection="1">
      <alignment vertical="center"/>
      <protection hidden="1"/>
    </xf>
    <xf numFmtId="0" fontId="14" fillId="3" borderId="8" xfId="0" applyFont="1" applyFill="1" applyBorder="1" applyProtection="1">
      <alignment vertical="center"/>
      <protection hidden="1"/>
    </xf>
    <xf numFmtId="0" fontId="15" fillId="2" borderId="5" xfId="0" applyFont="1" applyFill="1" applyBorder="1" applyProtection="1">
      <alignment vertical="center"/>
      <protection hidden="1"/>
    </xf>
    <xf numFmtId="0" fontId="0" fillId="2" borderId="5" xfId="0" applyFill="1" applyBorder="1" applyProtection="1">
      <alignment vertical="center"/>
      <protection hidden="1"/>
    </xf>
    <xf numFmtId="0" fontId="16" fillId="0" borderId="0" xfId="0" applyFont="1" applyAlignment="1" applyProtection="1">
      <alignment horizontal="center" vertical="center"/>
      <protection hidden="1"/>
    </xf>
    <xf numFmtId="0" fontId="0" fillId="12" borderId="0" xfId="0" applyFill="1" applyProtection="1">
      <alignment vertical="center"/>
      <protection hidden="1"/>
    </xf>
    <xf numFmtId="0" fontId="0" fillId="12" borderId="0" xfId="0" applyFill="1" applyAlignment="1" applyProtection="1">
      <alignment horizontal="center" vertical="center"/>
      <protection hidden="1"/>
    </xf>
    <xf numFmtId="0" fontId="0" fillId="2" borderId="2" xfId="0" applyFill="1" applyBorder="1" applyAlignment="1" applyProtection="1">
      <alignment horizontal="center" vertical="center"/>
      <protection hidden="1"/>
    </xf>
    <xf numFmtId="0" fontId="0" fillId="12" borderId="0" xfId="0" applyFill="1" applyAlignment="1" applyProtection="1">
      <alignment horizontal="left" vertical="center"/>
      <protection hidden="1"/>
    </xf>
    <xf numFmtId="0" fontId="0" fillId="6" borderId="2" xfId="0" applyFill="1" applyBorder="1" applyAlignment="1" applyProtection="1">
      <alignment horizontal="center" vertical="center"/>
      <protection hidden="1"/>
    </xf>
    <xf numFmtId="0" fontId="0" fillId="5" borderId="9" xfId="0" applyFill="1" applyBorder="1" applyProtection="1">
      <alignment vertical="center"/>
      <protection hidden="1"/>
    </xf>
    <xf numFmtId="0" fontId="0" fillId="5" borderId="9" xfId="0" applyFill="1" applyBorder="1" applyAlignment="1" applyProtection="1">
      <alignment horizontal="center" vertical="center"/>
      <protection hidden="1"/>
    </xf>
    <xf numFmtId="0" fontId="0" fillId="5" borderId="10" xfId="0" applyFill="1" applyBorder="1" applyAlignment="1" applyProtection="1">
      <alignment horizontal="center" vertical="center"/>
      <protection hidden="1"/>
    </xf>
    <xf numFmtId="0" fontId="0" fillId="5" borderId="10" xfId="0" applyFill="1" applyBorder="1" applyAlignment="1" applyProtection="1">
      <alignment horizontal="center" vertical="center" shrinkToFit="1"/>
      <protection hidden="1"/>
    </xf>
    <xf numFmtId="0" fontId="0" fillId="5" borderId="10" xfId="0" applyFill="1" applyBorder="1" applyAlignment="1" applyProtection="1">
      <alignment horizontal="center" vertical="center" wrapText="1" shrinkToFit="1"/>
      <protection hidden="1"/>
    </xf>
    <xf numFmtId="0" fontId="30" fillId="0" borderId="0" xfId="0" applyFont="1" applyAlignment="1" applyProtection="1">
      <alignment vertical="top"/>
      <protection hidden="1"/>
    </xf>
    <xf numFmtId="182" fontId="0" fillId="2" borderId="2" xfId="0" applyNumberFormat="1" applyFill="1" applyBorder="1" applyAlignment="1" applyProtection="1">
      <alignment horizontal="center" vertical="center" shrinkToFit="1"/>
      <protection locked="0" hidden="1"/>
    </xf>
    <xf numFmtId="0" fontId="0" fillId="0" borderId="5" xfId="0" applyBorder="1" applyAlignment="1" applyProtection="1">
      <protection locked="0" hidden="1"/>
    </xf>
    <xf numFmtId="0" fontId="0" fillId="0" borderId="6" xfId="0" applyBorder="1" applyAlignment="1" applyProtection="1">
      <protection locked="0" hidden="1"/>
    </xf>
    <xf numFmtId="0" fontId="0" fillId="2" borderId="2" xfId="0" applyFill="1" applyBorder="1" applyAlignment="1" applyProtection="1">
      <alignment horizontal="center" vertical="center" shrinkToFit="1"/>
      <protection locked="0" hidden="1"/>
    </xf>
    <xf numFmtId="0" fontId="0" fillId="3" borderId="2" xfId="0" applyFill="1" applyBorder="1" applyAlignment="1" applyProtection="1">
      <alignment horizontal="center" vertical="center"/>
      <protection hidden="1"/>
    </xf>
    <xf numFmtId="0" fontId="0" fillId="0" borderId="5" xfId="0" applyBorder="1" applyAlignment="1" applyProtection="1">
      <protection hidden="1"/>
    </xf>
    <xf numFmtId="0" fontId="0" fillId="0" borderId="6" xfId="0" applyBorder="1" applyAlignment="1" applyProtection="1">
      <protection hidden="1"/>
    </xf>
    <xf numFmtId="0" fontId="14" fillId="4" borderId="2" xfId="0" applyFont="1" applyFill="1" applyBorder="1" applyAlignment="1" applyProtection="1">
      <alignment horizontal="center" vertical="center"/>
      <protection hidden="1"/>
    </xf>
    <xf numFmtId="0" fontId="14" fillId="3" borderId="2" xfId="0" applyFont="1" applyFill="1" applyBorder="1" applyAlignment="1" applyProtection="1">
      <alignment horizontal="left" vertical="center"/>
      <protection hidden="1"/>
    </xf>
    <xf numFmtId="0" fontId="14" fillId="5" borderId="2" xfId="0" applyFont="1" applyFill="1" applyBorder="1" applyAlignment="1" applyProtection="1">
      <alignment horizontal="left" vertical="center" wrapText="1"/>
      <protection hidden="1"/>
    </xf>
    <xf numFmtId="0" fontId="14" fillId="5" borderId="2" xfId="0" applyFont="1" applyFill="1" applyBorder="1" applyAlignment="1" applyProtection="1">
      <alignment horizontal="left" vertical="center"/>
      <protection hidden="1"/>
    </xf>
    <xf numFmtId="0" fontId="0" fillId="2" borderId="9" xfId="0" applyFill="1" applyBorder="1" applyAlignment="1" applyProtection="1">
      <alignment horizontal="left" vertical="center" shrinkToFit="1"/>
      <protection locked="0" hidden="1"/>
    </xf>
    <xf numFmtId="0" fontId="0" fillId="0" borderId="13" xfId="0" applyBorder="1" applyAlignment="1" applyProtection="1">
      <protection locked="0" hidden="1"/>
    </xf>
    <xf numFmtId="0" fontId="0" fillId="0" borderId="12" xfId="0" applyBorder="1" applyAlignment="1" applyProtection="1">
      <protection locked="0" hidden="1"/>
    </xf>
    <xf numFmtId="0" fontId="14" fillId="3" borderId="2" xfId="0" applyFont="1" applyFill="1" applyBorder="1" applyAlignment="1" applyProtection="1">
      <alignment horizontal="left" vertical="center" wrapText="1"/>
      <protection hidden="1"/>
    </xf>
    <xf numFmtId="0" fontId="29" fillId="3" borderId="10" xfId="0" applyFont="1" applyFill="1" applyBorder="1" applyAlignment="1" applyProtection="1">
      <alignment horizontal="left" vertical="center" wrapText="1"/>
      <protection hidden="1"/>
    </xf>
    <xf numFmtId="0" fontId="0" fillId="0" borderId="1" xfId="0" applyBorder="1" applyAlignment="1" applyProtection="1">
      <protection hidden="1"/>
    </xf>
    <xf numFmtId="0" fontId="0" fillId="0" borderId="8" xfId="0" applyBorder="1" applyAlignment="1" applyProtection="1">
      <protection hidden="1"/>
    </xf>
    <xf numFmtId="0" fontId="0" fillId="7" borderId="2" xfId="0" applyFill="1" applyBorder="1" applyAlignment="1" applyProtection="1">
      <alignment vertical="center" shrinkToFit="1"/>
      <protection locked="0" hidden="1"/>
    </xf>
    <xf numFmtId="0" fontId="14" fillId="5" borderId="4" xfId="0" applyFont="1" applyFill="1" applyBorder="1" applyAlignment="1" applyProtection="1">
      <alignment horizontal="left" vertical="center" wrapText="1"/>
      <protection hidden="1"/>
    </xf>
    <xf numFmtId="0" fontId="14" fillId="5" borderId="5" xfId="0" applyFont="1" applyFill="1" applyBorder="1" applyAlignment="1" applyProtection="1">
      <alignment horizontal="left" vertical="center" wrapText="1"/>
      <protection hidden="1"/>
    </xf>
    <xf numFmtId="0" fontId="14" fillId="5" borderId="6" xfId="0" applyFont="1" applyFill="1" applyBorder="1" applyAlignment="1" applyProtection="1">
      <alignment horizontal="left" vertical="center" wrapText="1"/>
      <protection hidden="1"/>
    </xf>
    <xf numFmtId="185" fontId="0" fillId="2" borderId="4" xfId="0" applyNumberFormat="1" applyFill="1" applyBorder="1" applyAlignment="1" applyProtection="1">
      <alignment horizontal="left" vertical="center" shrinkToFit="1"/>
      <protection locked="0" hidden="1"/>
    </xf>
    <xf numFmtId="185" fontId="0" fillId="2" borderId="5" xfId="0" applyNumberFormat="1" applyFill="1" applyBorder="1" applyAlignment="1" applyProtection="1">
      <alignment horizontal="left" vertical="center" shrinkToFit="1"/>
      <protection locked="0" hidden="1"/>
    </xf>
    <xf numFmtId="185" fontId="0" fillId="2" borderId="6" xfId="0" applyNumberFormat="1" applyFill="1" applyBorder="1" applyAlignment="1" applyProtection="1">
      <alignment horizontal="left" vertical="center" shrinkToFit="1"/>
      <protection locked="0" hidden="1"/>
    </xf>
    <xf numFmtId="0" fontId="0" fillId="2" borderId="2" xfId="0" applyFill="1" applyBorder="1" applyAlignment="1" applyProtection="1">
      <alignment horizontal="left" vertical="center" shrinkToFit="1"/>
      <protection locked="0" hidden="1"/>
    </xf>
    <xf numFmtId="184" fontId="0" fillId="2" borderId="2" xfId="0" applyNumberFormat="1" applyFill="1" applyBorder="1" applyAlignment="1" applyProtection="1">
      <alignment horizontal="left" vertical="center" shrinkToFit="1"/>
      <protection locked="0" hidden="1"/>
    </xf>
    <xf numFmtId="0" fontId="16" fillId="5" borderId="2" xfId="0" applyFont="1" applyFill="1" applyBorder="1" applyAlignment="1" applyProtection="1">
      <alignment horizontal="left" vertical="center"/>
      <protection hidden="1"/>
    </xf>
    <xf numFmtId="0" fontId="0" fillId="0" borderId="2" xfId="0" applyBorder="1" applyAlignment="1" applyProtection="1">
      <alignment horizontal="center" vertical="center" shrinkToFit="1"/>
      <protection hidden="1"/>
    </xf>
    <xf numFmtId="0" fontId="0" fillId="3" borderId="10" xfId="0" applyFill="1" applyBorder="1" applyAlignment="1" applyProtection="1">
      <alignment horizontal="center" vertical="center"/>
      <protection hidden="1"/>
    </xf>
    <xf numFmtId="0" fontId="0" fillId="0" borderId="13" xfId="0" applyBorder="1" applyAlignment="1" applyProtection="1">
      <protection hidden="1"/>
    </xf>
    <xf numFmtId="0" fontId="0" fillId="0" borderId="12" xfId="0" applyBorder="1" applyAlignment="1" applyProtection="1">
      <protection hidden="1"/>
    </xf>
    <xf numFmtId="0" fontId="0" fillId="0" borderId="7" xfId="0" applyBorder="1" applyAlignment="1" applyProtection="1">
      <protection hidden="1"/>
    </xf>
    <xf numFmtId="0" fontId="14" fillId="5" borderId="6" xfId="0" applyFont="1" applyFill="1" applyBorder="1" applyAlignment="1" applyProtection="1">
      <alignment horizontal="left" vertical="center"/>
      <protection hidden="1"/>
    </xf>
    <xf numFmtId="0" fontId="0" fillId="2" borderId="2" xfId="0" applyFill="1" applyBorder="1" applyAlignment="1" applyProtection="1">
      <alignment horizontal="left" vertical="center" wrapText="1"/>
      <protection locked="0" hidden="1"/>
    </xf>
    <xf numFmtId="0" fontId="10" fillId="4" borderId="2" xfId="0" applyFont="1" applyFill="1" applyBorder="1" applyAlignment="1" applyProtection="1">
      <alignment horizontal="center" vertical="center"/>
      <protection hidden="1"/>
    </xf>
    <xf numFmtId="0" fontId="0" fillId="7" borderId="2" xfId="0" applyFill="1" applyBorder="1" applyAlignment="1" applyProtection="1">
      <alignment horizontal="center" vertical="center"/>
      <protection locked="0" hidden="1"/>
    </xf>
    <xf numFmtId="185" fontId="0" fillId="2" borderId="2" xfId="0" applyNumberFormat="1" applyFill="1" applyBorder="1" applyAlignment="1" applyProtection="1">
      <alignment horizontal="left" vertical="center" shrinkToFit="1"/>
      <protection locked="0" hidden="1"/>
    </xf>
    <xf numFmtId="0" fontId="10" fillId="4" borderId="2" xfId="0" applyFont="1" applyFill="1" applyBorder="1" applyAlignment="1" applyProtection="1">
      <alignment horizontal="left" vertical="center"/>
      <protection hidden="1"/>
    </xf>
    <xf numFmtId="0" fontId="7" fillId="2" borderId="10" xfId="3" applyFill="1" applyBorder="1" applyAlignment="1" applyProtection="1">
      <alignment horizontal="left" vertical="center" shrinkToFit="1"/>
      <protection locked="0" hidden="1"/>
    </xf>
    <xf numFmtId="0" fontId="0" fillId="0" borderId="1" xfId="0" applyBorder="1" applyAlignment="1" applyProtection="1">
      <protection locked="0" hidden="1"/>
    </xf>
    <xf numFmtId="0" fontId="0" fillId="0" borderId="8" xfId="0" applyBorder="1" applyAlignment="1" applyProtection="1">
      <protection locked="0" hidden="1"/>
    </xf>
    <xf numFmtId="49" fontId="0" fillId="2" borderId="5" xfId="0" applyNumberFormat="1" applyFill="1" applyBorder="1" applyAlignment="1" applyProtection="1">
      <alignment horizontal="center" vertical="center" shrinkToFit="1"/>
      <protection locked="0" hidden="1"/>
    </xf>
    <xf numFmtId="49" fontId="0" fillId="0" borderId="5" xfId="0" applyNumberFormat="1" applyBorder="1" applyAlignment="1" applyProtection="1">
      <protection locked="0" hidden="1"/>
    </xf>
    <xf numFmtId="49" fontId="0" fillId="2" borderId="6" xfId="0" applyNumberFormat="1" applyFill="1" applyBorder="1" applyAlignment="1" applyProtection="1">
      <alignment horizontal="center" vertical="center" shrinkToFit="1"/>
      <protection locked="0" hidden="1"/>
    </xf>
    <xf numFmtId="49" fontId="0" fillId="0" borderId="6" xfId="0" applyNumberFormat="1" applyBorder="1" applyAlignment="1" applyProtection="1">
      <protection locked="0" hidden="1"/>
    </xf>
    <xf numFmtId="0" fontId="0" fillId="7" borderId="2" xfId="0" applyFill="1" applyBorder="1" applyAlignment="1" applyProtection="1">
      <alignment horizontal="left" vertical="center" shrinkToFit="1"/>
      <protection locked="0" hidden="1"/>
    </xf>
    <xf numFmtId="0" fontId="0" fillId="2" borderId="9" xfId="0" applyFill="1" applyBorder="1" applyAlignment="1" applyProtection="1">
      <alignment horizontal="center" vertical="center" shrinkToFit="1"/>
      <protection locked="0" hidden="1"/>
    </xf>
    <xf numFmtId="184" fontId="14" fillId="2" borderId="8" xfId="0" applyNumberFormat="1" applyFont="1" applyFill="1" applyBorder="1" applyAlignment="1" applyProtection="1">
      <alignment horizontal="center" vertical="center" shrinkToFit="1"/>
      <protection locked="0" hidden="1"/>
    </xf>
    <xf numFmtId="183" fontId="0" fillId="2" borderId="2" xfId="0" applyNumberFormat="1" applyFill="1" applyBorder="1" applyAlignment="1" applyProtection="1">
      <alignment horizontal="left" vertical="center" shrinkToFit="1"/>
      <protection locked="0" hidden="1"/>
    </xf>
    <xf numFmtId="38" fontId="0" fillId="2" borderId="2" xfId="4" applyFont="1" applyFill="1" applyBorder="1" applyAlignment="1" applyProtection="1">
      <alignment horizontal="center" vertical="center" shrinkToFit="1"/>
      <protection locked="0" hidden="1"/>
    </xf>
    <xf numFmtId="0" fontId="0" fillId="0" borderId="4" xfId="0" applyBorder="1" applyAlignment="1" applyProtection="1">
      <alignment horizontal="center" vertical="center"/>
      <protection hidden="1"/>
    </xf>
    <xf numFmtId="0" fontId="16" fillId="5" borderId="2" xfId="0" applyFont="1" applyFill="1" applyBorder="1" applyAlignment="1" applyProtection="1">
      <alignment horizontal="left" vertical="center" wrapText="1"/>
      <protection hidden="1"/>
    </xf>
    <xf numFmtId="0" fontId="0" fillId="0" borderId="2" xfId="0" applyBorder="1" applyAlignment="1" applyProtection="1">
      <alignment horizontal="left" vertical="center" shrinkToFit="1"/>
      <protection locked="0" hidden="1"/>
    </xf>
    <xf numFmtId="183" fontId="14" fillId="2" borderId="4" xfId="0" applyNumberFormat="1" applyFont="1" applyFill="1" applyBorder="1" applyAlignment="1" applyProtection="1">
      <alignment horizontal="center" vertical="center" shrinkToFit="1"/>
      <protection locked="0" hidden="1"/>
    </xf>
    <xf numFmtId="0" fontId="33" fillId="4" borderId="2" xfId="0" applyFont="1" applyFill="1" applyBorder="1" applyAlignment="1" applyProtection="1">
      <alignment horizontal="left" vertical="center" wrapText="1"/>
      <protection hidden="1"/>
    </xf>
    <xf numFmtId="0" fontId="32" fillId="0" borderId="5" xfId="0" applyFont="1" applyBorder="1" applyAlignment="1" applyProtection="1">
      <protection hidden="1"/>
    </xf>
    <xf numFmtId="0" fontId="32" fillId="0" borderId="6" xfId="0" applyFont="1" applyBorder="1" applyAlignment="1" applyProtection="1">
      <protection hidden="1"/>
    </xf>
    <xf numFmtId="0" fontId="0" fillId="0" borderId="11" xfId="0" applyBorder="1" applyAlignment="1" applyProtection="1">
      <alignment horizontal="center" vertical="center"/>
      <protection hidden="1"/>
    </xf>
    <xf numFmtId="184" fontId="14" fillId="2" borderId="6" xfId="0" applyNumberFormat="1" applyFont="1" applyFill="1" applyBorder="1" applyAlignment="1" applyProtection="1">
      <alignment horizontal="center" vertical="center" shrinkToFit="1"/>
      <protection locked="0" hidden="1"/>
    </xf>
    <xf numFmtId="49" fontId="0" fillId="2" borderId="4" xfId="0" applyNumberFormat="1" applyFill="1" applyBorder="1" applyAlignment="1" applyProtection="1">
      <alignment horizontal="center" vertical="center" shrinkToFit="1"/>
      <protection locked="0" hidden="1"/>
    </xf>
    <xf numFmtId="183" fontId="14" fillId="2" borderId="7" xfId="0" applyNumberFormat="1" applyFont="1" applyFill="1" applyBorder="1" applyAlignment="1" applyProtection="1">
      <alignment horizontal="center" vertical="center" shrinkToFit="1"/>
      <protection locked="0" hidden="1"/>
    </xf>
    <xf numFmtId="0" fontId="2" fillId="0" borderId="2" xfId="0" applyFont="1" applyBorder="1" applyAlignment="1" applyProtection="1">
      <alignment horizontal="center" vertical="center" wrapText="1"/>
      <protection hidden="1"/>
    </xf>
    <xf numFmtId="178" fontId="2" fillId="2" borderId="2" xfId="0" applyNumberFormat="1" applyFont="1" applyFill="1" applyBorder="1" applyAlignment="1" applyProtection="1">
      <alignment horizontal="center" vertical="center" shrinkToFit="1"/>
      <protection locked="0" hidden="1"/>
    </xf>
    <xf numFmtId="177" fontId="2" fillId="2" borderId="2" xfId="0" applyNumberFormat="1" applyFont="1" applyFill="1" applyBorder="1" applyAlignment="1" applyProtection="1">
      <alignment horizontal="center" vertical="center" shrinkToFit="1"/>
      <protection locked="0" hidden="1"/>
    </xf>
    <xf numFmtId="0" fontId="3" fillId="3" borderId="2" xfId="0" applyFont="1" applyFill="1" applyBorder="1" applyAlignment="1" applyProtection="1">
      <alignment horizontal="center" vertical="center" wrapText="1"/>
      <protection hidden="1"/>
    </xf>
    <xf numFmtId="178" fontId="2" fillId="2" borderId="4" xfId="0" applyNumberFormat="1" applyFont="1" applyFill="1" applyBorder="1" applyAlignment="1" applyProtection="1">
      <alignment horizontal="center" vertical="center" shrinkToFit="1"/>
      <protection locked="0" hidden="1"/>
    </xf>
    <xf numFmtId="178" fontId="2" fillId="2" borderId="5" xfId="0" applyNumberFormat="1" applyFont="1" applyFill="1" applyBorder="1" applyAlignment="1" applyProtection="1">
      <alignment horizontal="center" vertical="center" shrinkToFit="1"/>
      <protection locked="0" hidden="1"/>
    </xf>
    <xf numFmtId="178" fontId="2" fillId="2" borderId="6" xfId="0" applyNumberFormat="1" applyFont="1" applyFill="1" applyBorder="1" applyAlignment="1" applyProtection="1">
      <alignment horizontal="center" vertical="center" shrinkToFit="1"/>
      <protection locked="0" hidden="1"/>
    </xf>
    <xf numFmtId="0" fontId="2" fillId="0" borderId="13" xfId="0" applyFont="1" applyBorder="1" applyAlignment="1" applyProtection="1">
      <alignment horizontal="left" wrapText="1"/>
      <protection hidden="1"/>
    </xf>
    <xf numFmtId="0" fontId="2" fillId="0" borderId="0" xfId="0" applyFont="1" applyProtection="1">
      <alignment vertical="center"/>
      <protection hidden="1"/>
    </xf>
    <xf numFmtId="0" fontId="3" fillId="2" borderId="2" xfId="0" applyFont="1" applyFill="1" applyBorder="1" applyAlignment="1" applyProtection="1">
      <alignment horizontal="left" vertical="center" shrinkToFit="1"/>
      <protection locked="0" hidden="1"/>
    </xf>
    <xf numFmtId="186" fontId="2" fillId="4" borderId="1" xfId="0" applyNumberFormat="1" applyFont="1" applyFill="1" applyBorder="1" applyAlignment="1" applyProtection="1">
      <alignment horizontal="right" vertical="center" shrinkToFit="1"/>
      <protection hidden="1"/>
    </xf>
    <xf numFmtId="0" fontId="5" fillId="3" borderId="2" xfId="0" applyFont="1" applyFill="1" applyBorder="1" applyAlignment="1" applyProtection="1">
      <alignment horizontal="center" vertical="center" wrapText="1"/>
      <protection hidden="1"/>
    </xf>
    <xf numFmtId="0" fontId="3" fillId="3" borderId="4" xfId="0" applyFont="1" applyFill="1" applyBorder="1" applyAlignment="1" applyProtection="1">
      <alignment horizontal="center" vertical="center" wrapText="1"/>
      <protection hidden="1"/>
    </xf>
    <xf numFmtId="0" fontId="3" fillId="2" borderId="4" xfId="0" applyFont="1" applyFill="1" applyBorder="1" applyAlignment="1" applyProtection="1">
      <alignment vertical="center" shrinkToFit="1"/>
      <protection locked="0" hidden="1"/>
    </xf>
    <xf numFmtId="0" fontId="3" fillId="2" borderId="5" xfId="0" applyFont="1" applyFill="1" applyBorder="1" applyAlignment="1" applyProtection="1">
      <alignment vertical="center" shrinkToFit="1"/>
      <protection locked="0" hidden="1"/>
    </xf>
    <xf numFmtId="0" fontId="3" fillId="2" borderId="6" xfId="0" applyFont="1" applyFill="1" applyBorder="1" applyAlignment="1" applyProtection="1">
      <alignment vertical="center" shrinkToFit="1"/>
      <protection locked="0" hidden="1"/>
    </xf>
    <xf numFmtId="0" fontId="3" fillId="0" borderId="4" xfId="0" applyFont="1" applyBorder="1" applyAlignment="1" applyProtection="1">
      <alignment horizontal="left" vertical="center" wrapText="1"/>
      <protection hidden="1"/>
    </xf>
    <xf numFmtId="0" fontId="2" fillId="4" borderId="1" xfId="0" applyFont="1" applyFill="1" applyBorder="1" applyAlignment="1" applyProtection="1">
      <alignment horizontal="left" vertical="center" shrinkToFit="1"/>
      <protection hidden="1"/>
    </xf>
    <xf numFmtId="0" fontId="4" fillId="0" borderId="0" xfId="0" applyFont="1" applyAlignment="1" applyProtection="1">
      <alignment horizontal="center" vertical="center"/>
      <protection hidden="1"/>
    </xf>
    <xf numFmtId="177" fontId="2" fillId="2" borderId="4" xfId="0" applyNumberFormat="1" applyFont="1" applyFill="1" applyBorder="1" applyAlignment="1" applyProtection="1">
      <alignment horizontal="center" vertical="center" shrinkToFit="1"/>
      <protection locked="0" hidden="1"/>
    </xf>
    <xf numFmtId="177" fontId="2" fillId="2" borderId="5" xfId="0" applyNumberFormat="1" applyFont="1" applyFill="1" applyBorder="1" applyAlignment="1" applyProtection="1">
      <alignment horizontal="center" vertical="center" shrinkToFit="1"/>
      <protection locked="0" hidden="1"/>
    </xf>
    <xf numFmtId="177" fontId="2" fillId="2" borderId="6" xfId="0" applyNumberFormat="1" applyFont="1" applyFill="1" applyBorder="1" applyAlignment="1" applyProtection="1">
      <alignment horizontal="center" vertical="center" shrinkToFit="1"/>
      <protection locked="0" hidden="1"/>
    </xf>
    <xf numFmtId="0" fontId="2" fillId="4" borderId="1" xfId="0" applyFont="1" applyFill="1" applyBorder="1" applyAlignment="1" applyProtection="1">
      <alignment horizontal="center" vertical="center" shrinkToFit="1"/>
      <protection hidden="1"/>
    </xf>
    <xf numFmtId="0" fontId="2" fillId="0" borderId="0" xfId="0" applyFont="1" applyAlignment="1" applyProtection="1">
      <alignment horizontal="left" vertical="center" wrapText="1"/>
      <protection hidden="1"/>
    </xf>
    <xf numFmtId="0" fontId="9" fillId="9" borderId="2" xfId="0" applyFont="1" applyFill="1" applyBorder="1" applyAlignment="1" applyProtection="1">
      <alignment horizontal="center" vertical="center" wrapText="1"/>
      <protection hidden="1"/>
    </xf>
    <xf numFmtId="0" fontId="0" fillId="0" borderId="10" xfId="0" applyBorder="1" applyAlignment="1" applyProtection="1">
      <protection hidden="1"/>
    </xf>
    <xf numFmtId="0" fontId="9" fillId="9" borderId="9" xfId="0" applyFont="1" applyFill="1" applyBorder="1" applyAlignment="1" applyProtection="1">
      <alignment horizontal="center" vertical="center" wrapText="1"/>
      <protection hidden="1"/>
    </xf>
    <xf numFmtId="0" fontId="0" fillId="0" borderId="15" xfId="0" applyBorder="1" applyAlignment="1" applyProtection="1">
      <protection hidden="1"/>
    </xf>
    <xf numFmtId="0" fontId="25" fillId="4" borderId="1" xfId="0" applyFont="1" applyFill="1" applyBorder="1" applyAlignment="1" applyProtection="1">
      <alignment horizontal="left" shrinkToFit="1"/>
      <protection hidden="1"/>
    </xf>
    <xf numFmtId="0" fontId="8" fillId="9" borderId="9" xfId="0" applyFont="1" applyFill="1" applyBorder="1" applyAlignment="1" applyProtection="1">
      <alignment horizontal="center" vertical="center" wrapText="1"/>
      <protection hidden="1"/>
    </xf>
    <xf numFmtId="49" fontId="8" fillId="9" borderId="9" xfId="0" applyNumberFormat="1" applyFont="1" applyFill="1" applyBorder="1" applyAlignment="1" applyProtection="1">
      <alignment horizontal="center" vertical="center" wrapText="1"/>
      <protection hidden="1"/>
    </xf>
    <xf numFmtId="38" fontId="9" fillId="9" borderId="2" xfId="2" applyFont="1" applyFill="1" applyBorder="1" applyAlignment="1" applyProtection="1">
      <alignment horizontal="center" vertical="center" wrapText="1"/>
      <protection hidden="1"/>
    </xf>
    <xf numFmtId="0" fontId="8" fillId="9" borderId="10" xfId="0" applyFont="1" applyFill="1" applyBorder="1" applyAlignment="1" applyProtection="1">
      <alignment horizontal="center" vertical="center" wrapText="1"/>
      <protection hidden="1"/>
    </xf>
    <xf numFmtId="0" fontId="8" fillId="9" borderId="2" xfId="0" applyFont="1" applyFill="1" applyBorder="1" applyAlignment="1" applyProtection="1">
      <alignment horizontal="center" vertical="center" wrapText="1"/>
      <protection hidden="1"/>
    </xf>
    <xf numFmtId="0" fontId="22" fillId="0" borderId="0" xfId="0" applyFont="1" applyAlignment="1" applyProtection="1">
      <alignment horizontal="center" vertical="center"/>
      <protection hidden="1"/>
    </xf>
    <xf numFmtId="0" fontId="8" fillId="0" borderId="0" xfId="0" applyFont="1" applyProtection="1">
      <alignment vertical="center"/>
      <protection hidden="1"/>
    </xf>
    <xf numFmtId="0" fontId="8" fillId="0" borderId="0" xfId="0" applyFont="1" applyAlignment="1" applyProtection="1">
      <alignment horizontal="center" vertical="center"/>
      <protection hidden="1"/>
    </xf>
    <xf numFmtId="0" fontId="4" fillId="4" borderId="0" xfId="0" applyFont="1" applyFill="1" applyAlignment="1" applyProtection="1">
      <alignment horizontal="left" vertical="center" shrinkToFit="1"/>
      <protection hidden="1"/>
    </xf>
    <xf numFmtId="0" fontId="2" fillId="4" borderId="1" xfId="0" applyFont="1" applyFill="1" applyBorder="1" applyAlignment="1" applyProtection="1">
      <alignment horizontal="right" shrinkToFit="1"/>
      <protection hidden="1"/>
    </xf>
    <xf numFmtId="0" fontId="11" fillId="2" borderId="6" xfId="0" applyFont="1" applyFill="1" applyBorder="1" applyAlignment="1" applyProtection="1">
      <alignment horizontal="center" vertical="center"/>
      <protection locked="0" hidden="1"/>
    </xf>
    <xf numFmtId="0" fontId="2" fillId="0" borderId="2" xfId="0" applyFont="1" applyBorder="1" applyAlignment="1" applyProtection="1">
      <alignment horizontal="left" vertical="top" wrapText="1"/>
      <protection hidden="1"/>
    </xf>
    <xf numFmtId="0" fontId="2" fillId="0" borderId="2" xfId="0" applyFont="1" applyBorder="1" applyAlignment="1" applyProtection="1">
      <alignment vertical="center" wrapText="1"/>
      <protection hidden="1"/>
    </xf>
    <xf numFmtId="0" fontId="11" fillId="6" borderId="8" xfId="0" applyFont="1" applyFill="1" applyBorder="1" applyAlignment="1" applyProtection="1">
      <alignment horizontal="center" vertical="center"/>
      <protection hidden="1"/>
    </xf>
    <xf numFmtId="0" fontId="2" fillId="0" borderId="4" xfId="0" applyFont="1" applyBorder="1" applyAlignment="1" applyProtection="1">
      <alignment vertical="center" wrapText="1"/>
      <protection hidden="1"/>
    </xf>
    <xf numFmtId="0" fontId="2" fillId="0" borderId="5" xfId="0" applyFont="1" applyBorder="1" applyAlignment="1" applyProtection="1">
      <alignment vertical="center" wrapText="1"/>
      <protection hidden="1"/>
    </xf>
    <xf numFmtId="0" fontId="2" fillId="0" borderId="6" xfId="0" applyFont="1" applyBorder="1" applyAlignment="1" applyProtection="1">
      <alignment vertical="center" wrapText="1"/>
      <protection hidden="1"/>
    </xf>
    <xf numFmtId="0" fontId="2" fillId="0" borderId="2" xfId="0" applyFont="1" applyBorder="1" applyAlignment="1" applyProtection="1">
      <alignment horizontal="left" vertical="top"/>
      <protection hidden="1"/>
    </xf>
    <xf numFmtId="0" fontId="2" fillId="0" borderId="2" xfId="0" applyFont="1" applyBorder="1" applyAlignment="1" applyProtection="1">
      <alignment horizontal="center" vertical="center"/>
      <protection hidden="1"/>
    </xf>
    <xf numFmtId="0" fontId="2" fillId="0" borderId="0" xfId="0" applyFont="1" applyAlignment="1" applyProtection="1">
      <alignment horizontal="center" vertical="center"/>
      <protection hidden="1"/>
    </xf>
    <xf numFmtId="49" fontId="2" fillId="0" borderId="0" xfId="0" applyNumberFormat="1" applyFont="1" applyProtection="1">
      <alignment vertical="center"/>
      <protection hidden="1"/>
    </xf>
    <xf numFmtId="181" fontId="2" fillId="0" borderId="6" xfId="0" applyNumberFormat="1" applyFont="1" applyBorder="1" applyAlignment="1" applyProtection="1">
      <alignment horizontal="center" vertical="center" shrinkToFit="1"/>
      <protection hidden="1"/>
    </xf>
    <xf numFmtId="0" fontId="2" fillId="0" borderId="2" xfId="0" applyFont="1" applyBorder="1" applyAlignment="1" applyProtection="1">
      <alignment horizontal="left" vertical="center" shrinkToFit="1"/>
      <protection hidden="1"/>
    </xf>
    <xf numFmtId="0" fontId="2" fillId="0" borderId="0" xfId="0" applyFont="1" applyAlignment="1" applyProtection="1">
      <alignment horizontal="left" vertical="top" wrapText="1"/>
      <protection hidden="1"/>
    </xf>
    <xf numFmtId="0" fontId="2" fillId="0" borderId="1" xfId="0" applyFont="1" applyBorder="1" applyAlignment="1" applyProtection="1">
      <alignment horizontal="left" vertical="center" shrinkToFit="1"/>
      <protection hidden="1"/>
    </xf>
    <xf numFmtId="181" fontId="2" fillId="0" borderId="5" xfId="0" applyNumberFormat="1" applyFont="1" applyBorder="1" applyAlignment="1" applyProtection="1">
      <alignment horizontal="center" vertical="center" shrinkToFit="1"/>
      <protection hidden="1"/>
    </xf>
    <xf numFmtId="0" fontId="2" fillId="0" borderId="0" xfId="0" applyFont="1" applyAlignment="1" applyProtection="1">
      <alignment horizontal="right" vertical="center" shrinkToFit="1"/>
      <protection hidden="1"/>
    </xf>
    <xf numFmtId="181" fontId="2" fillId="0" borderId="4" xfId="0" applyNumberFormat="1" applyFont="1" applyBorder="1" applyAlignment="1" applyProtection="1">
      <alignment horizontal="center" vertical="center" shrinkToFit="1"/>
      <protection hidden="1"/>
    </xf>
    <xf numFmtId="178" fontId="2" fillId="0" borderId="0" xfId="0" applyNumberFormat="1" applyFont="1" applyAlignment="1" applyProtection="1">
      <alignment horizontal="right" vertical="center" shrinkToFit="1"/>
      <protection hidden="1"/>
    </xf>
    <xf numFmtId="0" fontId="2" fillId="0" borderId="1" xfId="0" applyFont="1" applyBorder="1" applyAlignment="1" applyProtection="1">
      <alignment horizontal="left" vertical="center" wrapText="1"/>
      <protection hidden="1"/>
    </xf>
    <xf numFmtId="177" fontId="3" fillId="2" borderId="2" xfId="0" applyNumberFormat="1" applyFont="1" applyFill="1" applyBorder="1" applyAlignment="1" applyProtection="1">
      <alignment vertical="center" shrinkToFit="1"/>
      <protection locked="0" hidden="1"/>
    </xf>
    <xf numFmtId="0" fontId="3" fillId="2" borderId="2" xfId="0" applyFont="1" applyFill="1" applyBorder="1" applyAlignment="1" applyProtection="1">
      <alignment vertical="center" shrinkToFit="1"/>
      <protection locked="0" hidden="1"/>
    </xf>
    <xf numFmtId="49" fontId="2" fillId="0" borderId="2" xfId="0" applyNumberFormat="1" applyFont="1" applyBorder="1" applyAlignment="1" applyProtection="1">
      <alignment horizontal="center" vertical="center" wrapText="1"/>
      <protection hidden="1"/>
    </xf>
    <xf numFmtId="0" fontId="2" fillId="12" borderId="10" xfId="0" applyFont="1" applyFill="1" applyBorder="1" applyAlignment="1" applyProtection="1">
      <alignment vertical="center" wrapText="1"/>
      <protection hidden="1"/>
    </xf>
    <xf numFmtId="0" fontId="2" fillId="12" borderId="2" xfId="0" applyFont="1" applyFill="1" applyBorder="1" applyAlignment="1" applyProtection="1">
      <alignment vertical="center" wrapText="1"/>
      <protection hidden="1"/>
    </xf>
    <xf numFmtId="178" fontId="2" fillId="0" borderId="0" xfId="0" applyNumberFormat="1" applyFont="1" applyAlignment="1" applyProtection="1">
      <alignment horizontal="right" vertical="center"/>
      <protection hidden="1"/>
    </xf>
    <xf numFmtId="178" fontId="2" fillId="0" borderId="2" xfId="0" applyNumberFormat="1" applyFont="1" applyBorder="1" applyAlignment="1" applyProtection="1">
      <alignment horizontal="center" vertical="center" shrinkToFit="1"/>
      <protection hidden="1"/>
    </xf>
    <xf numFmtId="0" fontId="2" fillId="0" borderId="0" xfId="0" applyFont="1" applyAlignment="1" applyProtection="1">
      <alignment horizontal="right" vertical="center"/>
      <protection hidden="1"/>
    </xf>
    <xf numFmtId="0" fontId="2" fillId="0" borderId="0" xfId="0" applyFont="1" applyAlignment="1" applyProtection="1">
      <alignment horizontal="left" vertical="center" shrinkToFit="1"/>
      <protection hidden="1"/>
    </xf>
    <xf numFmtId="185" fontId="2" fillId="0" borderId="2" xfId="0" applyNumberFormat="1" applyFont="1" applyBorder="1" applyAlignment="1" applyProtection="1">
      <alignment horizontal="center" vertical="center" shrinkToFit="1"/>
      <protection hidden="1"/>
    </xf>
    <xf numFmtId="178" fontId="2" fillId="0" borderId="2" xfId="0" applyNumberFormat="1" applyFont="1" applyBorder="1" applyAlignment="1" applyProtection="1">
      <alignment horizontal="center" vertical="center" wrapText="1"/>
      <protection hidden="1"/>
    </xf>
    <xf numFmtId="0" fontId="31" fillId="0" borderId="0" xfId="0" applyFont="1" applyAlignment="1" applyProtection="1">
      <alignment horizontal="center" vertical="center"/>
      <protection hidden="1"/>
    </xf>
    <xf numFmtId="0" fontId="30" fillId="0" borderId="2" xfId="0" applyFont="1" applyBorder="1" applyAlignment="1" applyProtection="1">
      <alignment horizontal="center" vertical="center"/>
      <protection hidden="1"/>
    </xf>
    <xf numFmtId="0" fontId="30" fillId="0" borderId="2" xfId="0" applyFont="1" applyBorder="1" applyAlignment="1" applyProtection="1">
      <alignment horizontal="center" vertical="center" shrinkToFit="1"/>
      <protection hidden="1"/>
    </xf>
    <xf numFmtId="0" fontId="30" fillId="0" borderId="0" xfId="0" applyFont="1" applyAlignment="1" applyProtection="1">
      <alignment horizontal="center" vertical="center"/>
      <protection hidden="1"/>
    </xf>
    <xf numFmtId="0" fontId="30" fillId="0" borderId="2" xfId="0" applyFont="1" applyBorder="1" applyAlignment="1" applyProtection="1">
      <alignment horizontal="center" vertical="center" textRotation="255"/>
      <protection hidden="1"/>
    </xf>
    <xf numFmtId="0" fontId="30" fillId="0" borderId="11" xfId="0" applyFont="1" applyBorder="1" applyAlignment="1" applyProtection="1">
      <alignment horizontal="center" vertical="center" shrinkToFit="1"/>
      <protection hidden="1"/>
    </xf>
    <xf numFmtId="0" fontId="30" fillId="0" borderId="13" xfId="0" applyFont="1" applyBorder="1" applyAlignment="1" applyProtection="1">
      <alignment horizontal="center" vertical="center" shrinkToFit="1"/>
      <protection hidden="1"/>
    </xf>
    <xf numFmtId="0" fontId="30" fillId="0" borderId="12" xfId="0" applyFont="1" applyBorder="1" applyAlignment="1" applyProtection="1">
      <alignment horizontal="center" vertical="center" shrinkToFit="1"/>
      <protection hidden="1"/>
    </xf>
    <xf numFmtId="0" fontId="30" fillId="0" borderId="17" xfId="0" applyFont="1" applyBorder="1" applyAlignment="1" applyProtection="1">
      <alignment horizontal="center" vertical="center" shrinkToFit="1"/>
      <protection hidden="1"/>
    </xf>
    <xf numFmtId="0" fontId="30" fillId="0" borderId="0" xfId="0" applyFont="1" applyAlignment="1" applyProtection="1">
      <alignment horizontal="center" vertical="center" shrinkToFit="1"/>
      <protection hidden="1"/>
    </xf>
    <xf numFmtId="0" fontId="30" fillId="0" borderId="3" xfId="0" applyFont="1" applyBorder="1" applyAlignment="1" applyProtection="1">
      <alignment horizontal="center" vertical="center" shrinkToFit="1"/>
      <protection hidden="1"/>
    </xf>
    <xf numFmtId="0" fontId="35" fillId="0" borderId="7" xfId="0" applyFont="1" applyBorder="1" applyAlignment="1" applyProtection="1">
      <alignment horizontal="center" vertical="center" shrinkToFit="1"/>
      <protection hidden="1"/>
    </xf>
    <xf numFmtId="0" fontId="35" fillId="0" borderId="1" xfId="0" applyFont="1" applyBorder="1" applyAlignment="1" applyProtection="1">
      <alignment horizontal="center" vertical="center" shrinkToFit="1"/>
      <protection hidden="1"/>
    </xf>
    <xf numFmtId="0" fontId="35" fillId="0" borderId="8" xfId="0" applyFont="1" applyBorder="1" applyAlignment="1" applyProtection="1">
      <alignment horizontal="center" vertical="center" shrinkToFit="1"/>
      <protection hidden="1"/>
    </xf>
    <xf numFmtId="0" fontId="30" fillId="0" borderId="0" xfId="0" applyFont="1" applyAlignment="1" applyProtection="1">
      <alignment horizontal="left" vertical="top" shrinkToFit="1"/>
      <protection hidden="1"/>
    </xf>
    <xf numFmtId="0" fontId="35" fillId="0" borderId="0" xfId="0" applyFont="1" applyAlignment="1" applyProtection="1">
      <alignment horizontal="center" vertical="top" wrapText="1"/>
      <protection hidden="1"/>
    </xf>
    <xf numFmtId="0" fontId="35" fillId="0" borderId="0" xfId="0" applyFont="1" applyAlignment="1" applyProtection="1">
      <alignment horizontal="left" vertical="top" wrapText="1"/>
      <protection hidden="1"/>
    </xf>
    <xf numFmtId="0" fontId="35" fillId="0" borderId="0" xfId="0" applyFont="1" applyAlignment="1" applyProtection="1">
      <alignment horizontal="center" vertical="top"/>
      <protection hidden="1"/>
    </xf>
    <xf numFmtId="0" fontId="35" fillId="0" borderId="0" xfId="0" applyFont="1" applyAlignment="1" applyProtection="1">
      <alignment horizontal="left" vertical="top"/>
      <protection hidden="1"/>
    </xf>
    <xf numFmtId="0" fontId="30" fillId="0" borderId="0" xfId="0" applyFont="1" applyAlignment="1" applyProtection="1">
      <alignment horizontal="left" vertical="center" wrapText="1"/>
      <protection hidden="1"/>
    </xf>
    <xf numFmtId="0" fontId="30" fillId="0" borderId="0" xfId="0" applyFont="1" applyAlignment="1" applyProtection="1">
      <alignment horizontal="left" vertical="center"/>
      <protection hidden="1"/>
    </xf>
    <xf numFmtId="0" fontId="30" fillId="0" borderId="0" xfId="0" applyFont="1" applyAlignment="1" applyProtection="1">
      <alignment horizontal="center" vertical="top"/>
      <protection hidden="1"/>
    </xf>
    <xf numFmtId="0" fontId="30" fillId="0" borderId="0" xfId="0" applyFont="1" applyAlignment="1" applyProtection="1">
      <alignment horizontal="left" vertical="top" wrapText="1"/>
      <protection hidden="1"/>
    </xf>
    <xf numFmtId="0" fontId="13" fillId="4" borderId="1" xfId="0" applyFont="1" applyFill="1" applyBorder="1" applyAlignment="1" applyProtection="1">
      <alignment horizontal="left" vertical="center" shrinkToFit="1"/>
      <protection hidden="1"/>
    </xf>
    <xf numFmtId="0" fontId="9" fillId="5" borderId="2" xfId="0" applyFont="1" applyFill="1" applyBorder="1" applyAlignment="1" applyProtection="1">
      <alignment horizontal="center" vertical="center" wrapText="1"/>
      <protection hidden="1"/>
    </xf>
    <xf numFmtId="0" fontId="0" fillId="0" borderId="0" xfId="0" applyAlignment="1" applyProtection="1">
      <protection hidden="1"/>
    </xf>
    <xf numFmtId="0" fontId="2" fillId="0" borderId="0" xfId="0" applyFont="1" applyAlignment="1" applyProtection="1">
      <alignment horizontal="center" vertical="top"/>
      <protection hidden="1"/>
    </xf>
    <xf numFmtId="0" fontId="2" fillId="0" borderId="0" xfId="0" applyFont="1" applyAlignment="1" applyProtection="1">
      <alignment vertical="top"/>
      <protection hidden="1"/>
    </xf>
    <xf numFmtId="0" fontId="34" fillId="0" borderId="0" xfId="0" applyFont="1" applyAlignment="1" applyProtection="1">
      <alignment horizontal="right" vertical="center"/>
      <protection hidden="1"/>
    </xf>
    <xf numFmtId="178" fontId="34" fillId="0" borderId="0" xfId="0" applyNumberFormat="1" applyFont="1" applyAlignment="1" applyProtection="1">
      <alignment horizontal="right" vertical="center" shrinkToFit="1"/>
      <protection hidden="1"/>
    </xf>
    <xf numFmtId="0" fontId="34" fillId="0" borderId="0" xfId="0" applyFont="1" applyAlignment="1" applyProtection="1">
      <alignment horizontal="left" vertical="center" wrapText="1"/>
      <protection hidden="1"/>
    </xf>
    <xf numFmtId="49" fontId="34" fillId="0" borderId="0" xfId="0" applyNumberFormat="1" applyFont="1" applyProtection="1">
      <alignment vertical="center"/>
      <protection hidden="1"/>
    </xf>
    <xf numFmtId="0" fontId="34" fillId="0" borderId="0" xfId="0" applyFont="1" applyProtection="1">
      <alignment vertical="center"/>
      <protection hidden="1"/>
    </xf>
    <xf numFmtId="0" fontId="34" fillId="0" borderId="0" xfId="0" applyFont="1" applyAlignment="1" applyProtection="1">
      <alignment horizontal="center" vertical="center"/>
      <protection hidden="1"/>
    </xf>
  </cellXfs>
  <cellStyles count="5">
    <cellStyle name="ハイパーリンク" xfId="3" builtinId="8"/>
    <cellStyle name="ハイパーリンク 2" xfId="1" xr:uid="{00000000-0005-0000-0000-000001000000}"/>
    <cellStyle name="桁区切り" xfId="4" builtinId="6"/>
    <cellStyle name="桁区切り 2" xfId="2" xr:uid="{00000000-0005-0000-0000-000002000000}"/>
    <cellStyle name="標準" xfId="0" builtinId="0"/>
  </cellStyles>
  <dxfs count="16">
    <dxf>
      <fill>
        <patternFill>
          <bgColor rgb="FFFFC000"/>
        </patternFill>
      </fill>
    </dxf>
    <dxf>
      <font>
        <strike val="0"/>
        <color theme="1" tint="0.34998626667073579"/>
      </font>
      <fill>
        <patternFill>
          <bgColor rgb="FFE4E4E4"/>
        </patternFill>
      </fill>
    </dxf>
    <dxf>
      <fill>
        <patternFill>
          <bgColor rgb="FFFFC000"/>
        </patternFill>
      </fill>
    </dxf>
    <dxf>
      <fill>
        <patternFill>
          <bgColor rgb="FFFFC000"/>
        </patternFill>
      </fill>
    </dxf>
    <dxf>
      <font>
        <strike val="0"/>
        <color theme="1" tint="0.34998626667073579"/>
      </font>
      <fill>
        <patternFill>
          <bgColor rgb="FFE4E4E4"/>
        </patternFill>
      </fill>
    </dxf>
    <dxf>
      <fill>
        <patternFill>
          <bgColor rgb="FFFFFF00"/>
        </patternFill>
      </fill>
    </dxf>
    <dxf>
      <font>
        <color rgb="FFFFFF00"/>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strike val="0"/>
        <color theme="1" tint="0.34998626667073579"/>
      </font>
      <fill>
        <patternFill>
          <bgColor rgb="FFE4E4E4"/>
        </patternFill>
      </fill>
    </dxf>
    <dxf>
      <fill>
        <patternFill>
          <bgColor rgb="FFFFFF00"/>
        </patternFill>
      </fill>
    </dxf>
    <dxf>
      <fill>
        <patternFill>
          <bgColor theme="0" tint="-0.14993743705557422"/>
        </patternFill>
      </fill>
    </dxf>
    <dxf>
      <fill>
        <patternFill>
          <bgColor theme="8" tint="0.79998168889431442"/>
        </patternFill>
      </fill>
    </dxf>
    <dxf>
      <fill>
        <patternFill>
          <bgColor theme="0" tint="-0.149937437055574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119063</xdr:colOff>
      <xdr:row>11</xdr:row>
      <xdr:rowOff>228085</xdr:rowOff>
    </xdr:from>
    <xdr:to>
      <xdr:col>23</xdr:col>
      <xdr:colOff>118129</xdr:colOff>
      <xdr:row>15</xdr:row>
      <xdr:rowOff>41321</xdr:rowOff>
    </xdr:to>
    <xdr:sp macro="" textlink="">
      <xdr:nvSpPr>
        <xdr:cNvPr id="2" name="右中かっこ 1">
          <a:extLst>
            <a:ext uri="{FF2B5EF4-FFF2-40B4-BE49-F238E27FC236}">
              <a16:creationId xmlns:a16="http://schemas.microsoft.com/office/drawing/2014/main" id="{BB2C0DD5-D8E1-BE34-92AE-5B85E59DA070}"/>
            </a:ext>
          </a:extLst>
        </xdr:cNvPr>
        <xdr:cNvSpPr/>
      </xdr:nvSpPr>
      <xdr:spPr>
        <a:xfrm>
          <a:off x="4484688" y="2942710"/>
          <a:ext cx="197504" cy="733986"/>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116818</xdr:colOff>
      <xdr:row>16</xdr:row>
      <xdr:rowOff>224746</xdr:rowOff>
    </xdr:from>
    <xdr:to>
      <xdr:col>23</xdr:col>
      <xdr:colOff>115885</xdr:colOff>
      <xdr:row>20</xdr:row>
      <xdr:rowOff>40445</xdr:rowOff>
    </xdr:to>
    <xdr:sp macro="" textlink="">
      <xdr:nvSpPr>
        <xdr:cNvPr id="3" name="右中かっこ 2">
          <a:extLst>
            <a:ext uri="{FF2B5EF4-FFF2-40B4-BE49-F238E27FC236}">
              <a16:creationId xmlns:a16="http://schemas.microsoft.com/office/drawing/2014/main" id="{600FA13D-7935-4D4E-AC25-7BF755068AF2}"/>
            </a:ext>
          </a:extLst>
        </xdr:cNvPr>
        <xdr:cNvSpPr/>
      </xdr:nvSpPr>
      <xdr:spPr>
        <a:xfrm>
          <a:off x="4452335" y="4052263"/>
          <a:ext cx="196136" cy="726596"/>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3.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1:F23"/>
  <sheetViews>
    <sheetView tabSelected="1" zoomScale="85" zoomScaleNormal="85" workbookViewId="0"/>
  </sheetViews>
  <sheetFormatPr defaultColWidth="9" defaultRowHeight="18"/>
  <cols>
    <col min="1" max="1" width="2" style="171" customWidth="1"/>
    <col min="2" max="2" width="41.33203125" style="171" customWidth="1"/>
    <col min="3" max="6" width="13.08203125" style="172" customWidth="1"/>
    <col min="7" max="7" width="9" style="171" customWidth="1"/>
    <col min="8" max="16384" width="9" style="171"/>
  </cols>
  <sheetData>
    <row r="1" spans="2:6" ht="6.75" customHeight="1"/>
    <row r="2" spans="2:6">
      <c r="C2" s="173"/>
      <c r="D2" s="174" t="s">
        <v>0</v>
      </c>
    </row>
    <row r="3" spans="2:6">
      <c r="C3" s="175"/>
      <c r="D3" s="174" t="s">
        <v>1</v>
      </c>
    </row>
    <row r="4" spans="2:6" ht="8.25" customHeight="1"/>
    <row r="5" spans="2:6">
      <c r="B5" s="176"/>
      <c r="C5" s="177" t="s">
        <v>2</v>
      </c>
      <c r="D5" s="177" t="s">
        <v>3</v>
      </c>
      <c r="E5" s="177" t="s">
        <v>4</v>
      </c>
      <c r="F5" s="177" t="s">
        <v>5</v>
      </c>
    </row>
    <row r="6" spans="2:6">
      <c r="B6" s="178" t="s">
        <v>6</v>
      </c>
      <c r="C6" s="179" t="s">
        <v>7</v>
      </c>
      <c r="D6" s="179" t="s">
        <v>8</v>
      </c>
      <c r="E6" s="180" t="s">
        <v>9</v>
      </c>
      <c r="F6" s="180" t="s">
        <v>10</v>
      </c>
    </row>
    <row r="7" spans="2:6">
      <c r="B7" s="151" t="s">
        <v>11</v>
      </c>
      <c r="C7" s="173" t="s">
        <v>12</v>
      </c>
      <c r="D7" s="173" t="s">
        <v>12</v>
      </c>
      <c r="E7" s="173" t="s">
        <v>12</v>
      </c>
      <c r="F7" s="173" t="s">
        <v>12</v>
      </c>
    </row>
    <row r="8" spans="2:6">
      <c r="B8" s="151" t="s">
        <v>13</v>
      </c>
      <c r="C8" s="173" t="s">
        <v>12</v>
      </c>
      <c r="D8" s="152"/>
      <c r="E8" s="152"/>
      <c r="F8" s="152"/>
    </row>
    <row r="9" spans="2:6">
      <c r="B9" s="151" t="s">
        <v>14</v>
      </c>
      <c r="C9" s="173" t="s">
        <v>12</v>
      </c>
      <c r="D9" s="152"/>
      <c r="E9" s="152"/>
      <c r="F9" s="152"/>
    </row>
    <row r="10" spans="2:6">
      <c r="B10" s="151" t="s">
        <v>15</v>
      </c>
      <c r="C10" s="175" t="s">
        <v>12</v>
      </c>
      <c r="D10" s="152"/>
      <c r="E10" s="152"/>
      <c r="F10" s="152"/>
    </row>
    <row r="11" spans="2:6">
      <c r="B11" s="151" t="s">
        <v>16</v>
      </c>
      <c r="C11" s="175" t="s">
        <v>12</v>
      </c>
      <c r="D11" s="152"/>
      <c r="E11" s="152"/>
      <c r="F11" s="152"/>
    </row>
    <row r="12" spans="2:6">
      <c r="B12" s="151" t="s">
        <v>17</v>
      </c>
      <c r="C12" s="175" t="s">
        <v>297</v>
      </c>
      <c r="D12" s="152"/>
      <c r="E12" s="152"/>
      <c r="F12" s="152"/>
    </row>
    <row r="13" spans="2:6">
      <c r="B13" s="151" t="s">
        <v>18</v>
      </c>
      <c r="C13" s="152"/>
      <c r="D13" s="173" t="s">
        <v>12</v>
      </c>
      <c r="E13" s="152"/>
      <c r="F13" s="152"/>
    </row>
    <row r="14" spans="2:6">
      <c r="B14" s="151" t="s">
        <v>19</v>
      </c>
      <c r="C14" s="152"/>
      <c r="D14" s="173" t="s">
        <v>12</v>
      </c>
      <c r="E14" s="152"/>
      <c r="F14" s="152"/>
    </row>
    <row r="15" spans="2:6">
      <c r="B15" s="151" t="s">
        <v>20</v>
      </c>
      <c r="C15" s="152"/>
      <c r="D15" s="175" t="s">
        <v>12</v>
      </c>
      <c r="E15" s="152"/>
      <c r="F15" s="152"/>
    </row>
    <row r="16" spans="2:6">
      <c r="B16" s="151" t="s">
        <v>21</v>
      </c>
      <c r="C16" s="152"/>
      <c r="D16" s="175" t="s">
        <v>12</v>
      </c>
      <c r="E16" s="152"/>
      <c r="F16" s="152"/>
    </row>
    <row r="17" spans="2:6">
      <c r="B17" s="151" t="s">
        <v>22</v>
      </c>
      <c r="C17" s="152"/>
      <c r="D17" s="175" t="s">
        <v>12</v>
      </c>
      <c r="E17" s="152"/>
      <c r="F17" s="152"/>
    </row>
    <row r="18" spans="2:6">
      <c r="B18" s="151" t="s">
        <v>23</v>
      </c>
      <c r="C18" s="152"/>
      <c r="D18" s="152"/>
      <c r="E18" s="175" t="s">
        <v>12</v>
      </c>
      <c r="F18" s="152"/>
    </row>
    <row r="19" spans="2:6">
      <c r="B19" s="151" t="s">
        <v>314</v>
      </c>
      <c r="D19" s="152"/>
      <c r="E19" s="175" t="s">
        <v>297</v>
      </c>
      <c r="F19" s="152"/>
    </row>
    <row r="20" spans="2:6">
      <c r="B20" s="151" t="s">
        <v>24</v>
      </c>
      <c r="C20" s="152"/>
      <c r="D20" s="152"/>
      <c r="E20" s="152"/>
      <c r="F20" s="173" t="s">
        <v>12</v>
      </c>
    </row>
    <row r="21" spans="2:6">
      <c r="B21" s="151" t="s">
        <v>25</v>
      </c>
      <c r="C21" s="152"/>
      <c r="D21" s="152"/>
      <c r="E21" s="152"/>
      <c r="F21" s="175" t="s">
        <v>12</v>
      </c>
    </row>
    <row r="22" spans="2:6">
      <c r="B22" s="151" t="s">
        <v>26</v>
      </c>
      <c r="C22" s="152"/>
      <c r="D22" s="152"/>
      <c r="E22" s="152"/>
      <c r="F22" s="175" t="s">
        <v>12</v>
      </c>
    </row>
    <row r="23" spans="2:6">
      <c r="B23" s="151" t="s">
        <v>27</v>
      </c>
      <c r="C23" s="152"/>
      <c r="D23" s="152"/>
      <c r="E23" s="152"/>
      <c r="F23" s="175" t="s">
        <v>12</v>
      </c>
    </row>
  </sheetData>
  <sheetProtection algorithmName="SHA-512" hashValue="Hornf5itT/0ZxN8OrZ7dtXwe3YgqXGCEpPPnSTK6uDlG6LVFi2cI+WS1v3XlooFG+CFW9mxf6Ns4yJwoIfv/4g==" saltValue="Lbl+0G8OkXNkpkADfJXJPg==" spinCount="100000" sheet="1" objects="1" scenarios="1" selectLockedCells="1"/>
  <phoneticPr fontId="1"/>
  <pageMargins left="0.7" right="0.7" top="0.75" bottom="0.75" header="0.3" footer="0.3"/>
  <pageSetup paperSize="9" scale="84" fitToHeight="0"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Q117"/>
  <sheetViews>
    <sheetView showGridLines="0" zoomScale="70" zoomScaleNormal="70" zoomScaleSheetLayoutView="70" workbookViewId="0">
      <selection activeCell="C1" sqref="C1:M1"/>
    </sheetView>
  </sheetViews>
  <sheetFormatPr defaultColWidth="8.58203125" defaultRowHeight="15"/>
  <cols>
    <col min="1" max="1" width="4" style="19" customWidth="1"/>
    <col min="2" max="2" width="21.33203125" style="19" hidden="1" customWidth="1"/>
    <col min="3" max="3" width="15.83203125" style="20" customWidth="1"/>
    <col min="4" max="4" width="31.33203125" style="19" customWidth="1"/>
    <col min="5" max="5" width="21.58203125" style="19" customWidth="1"/>
    <col min="6" max="7" width="17.58203125" style="19" customWidth="1"/>
    <col min="8" max="10" width="14.58203125" style="19" customWidth="1"/>
    <col min="11" max="14" width="16.58203125" style="19" customWidth="1"/>
    <col min="15" max="15" width="8.58203125" style="19" customWidth="1"/>
    <col min="16" max="17" width="0" style="19" hidden="1"/>
    <col min="18" max="18" width="8.58203125" style="19" customWidth="1"/>
    <col min="19" max="16384" width="8.58203125" style="19"/>
  </cols>
  <sheetData>
    <row r="1" spans="1:14" ht="27.65" customHeight="1">
      <c r="C1" s="278" t="str">
        <f>【入力シート】!C1&amp;【入力シート】!D1&amp;"年度杉並区介護職員・介護支援専門員居住支援手当事業補助金変更交付申請書　事業所別補助対象額一覧"</f>
        <v>令和８年度杉並区介護職員・介護支援専門員居住支援手当事業補助金変更交付申請書　事業所別補助対象額一覧</v>
      </c>
      <c r="D1" s="279"/>
      <c r="E1" s="279"/>
      <c r="F1" s="279"/>
      <c r="G1" s="279"/>
      <c r="H1" s="279"/>
      <c r="I1" s="279"/>
      <c r="J1" s="279"/>
      <c r="K1" s="279"/>
      <c r="L1" s="279"/>
      <c r="M1" s="279"/>
    </row>
    <row r="3" spans="1:14" ht="18.75" customHeight="1">
      <c r="J3" s="21" t="s">
        <v>123</v>
      </c>
      <c r="K3" s="281" t="str">
        <f>IF(【入力シート】!J27="","",【入力シート】!J27)</f>
        <v/>
      </c>
      <c r="L3" s="281"/>
      <c r="M3" s="279"/>
      <c r="N3" s="279"/>
    </row>
    <row r="6" spans="1:14" ht="51" customHeight="1">
      <c r="A6" s="22" t="s">
        <v>151</v>
      </c>
      <c r="B6" s="42" t="s">
        <v>152</v>
      </c>
      <c r="C6" s="22" t="s">
        <v>144</v>
      </c>
      <c r="D6" s="22" t="s">
        <v>145</v>
      </c>
      <c r="E6" s="22" t="s">
        <v>153</v>
      </c>
      <c r="F6" s="22" t="s">
        <v>154</v>
      </c>
      <c r="G6" s="22" t="s">
        <v>155</v>
      </c>
      <c r="H6" s="22" t="s">
        <v>156</v>
      </c>
      <c r="I6" s="22" t="s">
        <v>157</v>
      </c>
      <c r="J6" s="22" t="s">
        <v>158</v>
      </c>
      <c r="K6" s="22" t="s">
        <v>308</v>
      </c>
      <c r="L6" s="22" t="s">
        <v>307</v>
      </c>
      <c r="M6" s="22" t="s">
        <v>277</v>
      </c>
      <c r="N6" s="22" t="s">
        <v>278</v>
      </c>
    </row>
    <row r="7" spans="1:14" ht="20.149999999999999" customHeight="1">
      <c r="A7" s="23">
        <v>1</v>
      </c>
      <c r="B7" s="23" t="str" cm="1">
        <f t="array" ref="B7">IFERROR(IF(INDEX('②【入力】別紙_職員一覧（変更）'!B13:B112,MATCH(0,COUNTIF(B$6:B6,'②【入力】別紙_職員一覧（変更）'!B13:B112),0))=0,"",INDEX('②【入力】別紙_職員一覧（変更）'!B13:B112,MATCH(0,COUNTIF(B$6:B6,'②【入力】別紙_職員一覧（変更）'!B13:B112),0))),"")</f>
        <v/>
      </c>
      <c r="C7" s="91" t="str">
        <f>IF(B7="","",VLOOKUP($B7,'②【入力】別紙_職員一覧（変更）'!$B$13:$Q$112,2,FALSE))</f>
        <v/>
      </c>
      <c r="D7" s="91" t="str">
        <f>IF(B7="","",VLOOKUP($B7,'②【入力】別紙_職員一覧（変更）'!$B$13:$Q$112,3,FALSE))</f>
        <v/>
      </c>
      <c r="E7" s="91" t="str">
        <f>IF(B7="","",VLOOKUP($B7,'②【入力】別紙_職員一覧（変更）'!$B$13:$Q$112,4,FALSE))</f>
        <v/>
      </c>
      <c r="F7" s="91" t="str">
        <f>IF(B7="","",SUMIF('②【入力】別紙_職員一覧（変更）'!$B$13:$B$112,'②事業所別一覧 (変更)'!B7,'②【入力】別紙_職員一覧（変更）'!$Q$13:$Q$112))</f>
        <v/>
      </c>
      <c r="G7" s="91" t="str">
        <f>IF(B7="","",ROUNDDOWN(F7+ROUNDUP(F7*0.15,0),-3))</f>
        <v/>
      </c>
      <c r="H7" s="91" t="str">
        <f>IF(B7="","",COUNTIF('②【入力】別紙_職員一覧（変更）'!$B$13:$B$112,'②事業所別一覧 (変更)'!B7))</f>
        <v/>
      </c>
      <c r="I7" s="91" t="str">
        <f>IF(B7="","",COUNTIFS('②【入力】別紙_職員一覧（変更）'!$B$13:$B$112,'②事業所別一覧 (変更)'!B7,'②【入力】別紙_職員一覧（変更）'!$F$13:$F$112,"○"))</f>
        <v/>
      </c>
      <c r="J7" s="91" t="str">
        <f>IF(B7="","",COUNTIFS('②【入力】別紙_職員一覧（変更）'!$B$13:$B$112,'②事業所別一覧 (変更)'!B7,'②【入力】別紙_職員一覧（変更）'!$K$13:$K$112,"○"))</f>
        <v/>
      </c>
      <c r="K7" s="91" t="str">
        <f>IF(B7="","",COUNTIFS('②【入力】別紙_職員一覧（変更）'!$B$13:$B$112,'②事業所別一覧 (変更)'!B7,'②【入力】別紙_職員一覧（変更）'!$K$13:$K$112,"○",'②【入力】別紙_職員一覧（変更）'!$L$13:$L$112,$K$6))</f>
        <v/>
      </c>
      <c r="L7" s="91" t="str">
        <f>IF(B7="","",COUNTIFS('②【入力】別紙_職員一覧（変更）'!$B$13:$B$112,'②事業所別一覧 (変更)'!B7,'②【入力】別紙_職員一覧（変更）'!$L$13:$L$112,$L$6))</f>
        <v/>
      </c>
      <c r="M7" s="91" t="str">
        <f>IF(B7="","",COUNTIFS('②【入力】別紙_職員一覧（変更）'!$B$13:$B$112,'②事業所別一覧 (変更)'!B7,'②【入力】別紙_職員一覧（変更）'!$L$13:$L$112,$M$6))</f>
        <v/>
      </c>
      <c r="N7" s="91" t="str">
        <f>IF(B7="","",COUNTIFS('②【入力】別紙_職員一覧（変更）'!$B$13:$B$112,'②事業所別一覧 (変更)'!B7,'②【入力】別紙_職員一覧（変更）'!$L$13:$L$112,$N$6))</f>
        <v/>
      </c>
    </row>
    <row r="8" spans="1:14" ht="20.149999999999999" customHeight="1">
      <c r="A8" s="23">
        <v>2</v>
      </c>
      <c r="B8" s="23" t="str" cm="1">
        <f t="array" ref="B8">IFERROR(IF(INDEX('②【入力】別紙_職員一覧（変更）'!B14:B113,MATCH(0,COUNTIF(B$6:B7,'②【入力】別紙_職員一覧（変更）'!B14:B113),0))=0,"",INDEX('②【入力】別紙_職員一覧（変更）'!B14:B113,MATCH(0,COUNTIF(B$6:B7,'②【入力】別紙_職員一覧（変更）'!B14:B113),0))),"")</f>
        <v/>
      </c>
      <c r="C8" s="91" t="str">
        <f>IF(B8="","",VLOOKUP($B8,'②【入力】別紙_職員一覧（変更）'!$B$13:$Q$112,2,FALSE))</f>
        <v/>
      </c>
      <c r="D8" s="91" t="str">
        <f>IF(B8="","",VLOOKUP($B8,'②【入力】別紙_職員一覧（変更）'!$B$13:$Q$112,3,FALSE))</f>
        <v/>
      </c>
      <c r="E8" s="91" t="str">
        <f>IF(B8="","",VLOOKUP($B8,'②【入力】別紙_職員一覧（変更）'!$B$13:$Q$112,4,FALSE))</f>
        <v/>
      </c>
      <c r="F8" s="91" t="str">
        <f>IF(B8="","",SUMIF('②【入力】別紙_職員一覧（変更）'!$B$13:$B$112,'②事業所別一覧 (変更)'!B8,'②【入力】別紙_職員一覧（変更）'!$Q$13:$Q$112))</f>
        <v/>
      </c>
      <c r="G8" s="91" t="str">
        <f t="shared" ref="G8:G26" si="0">IF(C8="","",ROUNDDOWN(F8+ROUNDUP(F8*0.15,0),-3))</f>
        <v/>
      </c>
      <c r="H8" s="91" t="str">
        <f>IF(B8="","",COUNTIF('②【入力】別紙_職員一覧（変更）'!$B$13:$B$112,'②事業所別一覧 (変更)'!B8))</f>
        <v/>
      </c>
      <c r="I8" s="91" t="str">
        <f>IF(B8="","",COUNTIFS('②【入力】別紙_職員一覧（変更）'!$B$13:$B$112,'②事業所別一覧 (変更)'!B8,'②【入力】別紙_職員一覧（変更）'!$F$13:$F$112,"○"))</f>
        <v/>
      </c>
      <c r="J8" s="91" t="str">
        <f>IF(B8="","",COUNTIFS('②【入力】別紙_職員一覧（変更）'!$B$13:$B$112,'②事業所別一覧 (変更)'!B8,'②【入力】別紙_職員一覧（変更）'!$K$13:$K$112,"○"))</f>
        <v/>
      </c>
      <c r="K8" s="91" t="str">
        <f>IF(B8="","",COUNTIFS('②【入力】別紙_職員一覧（変更）'!$B$13:$B$112,'②事業所別一覧 (変更)'!B8,'②【入力】別紙_職員一覧（変更）'!$K$13:$K$112,"○",'②【入力】別紙_職員一覧（変更）'!$L$13:$L$112,$K$6))</f>
        <v/>
      </c>
      <c r="L8" s="91" t="str">
        <f>IF(B8="","",COUNTIFS('②【入力】別紙_職員一覧（変更）'!$B$13:$B$112,'②事業所別一覧 (変更)'!B8,'②【入力】別紙_職員一覧（変更）'!$L$13:$L$112,$L$6))</f>
        <v/>
      </c>
      <c r="M8" s="91" t="str">
        <f>IF(B8="","",COUNTIFS('②【入力】別紙_職員一覧（変更）'!$B$13:$B$112,'②事業所別一覧 (変更)'!B8,'②【入力】別紙_職員一覧（変更）'!$L$13:$L$112,$M$6))</f>
        <v/>
      </c>
      <c r="N8" s="91" t="str">
        <f>IF(B8="","",COUNTIFS('②【入力】別紙_職員一覧（変更）'!$B$13:$B$112,'②事業所別一覧 (変更)'!B8,'②【入力】別紙_職員一覧（変更）'!$L$13:$L$112,$N$6))</f>
        <v/>
      </c>
    </row>
    <row r="9" spans="1:14" ht="20.149999999999999" customHeight="1">
      <c r="A9" s="23">
        <v>3</v>
      </c>
      <c r="B9" s="23" t="str" cm="1">
        <f t="array" ref="B9">IFERROR(IF(INDEX('②【入力】別紙_職員一覧（変更）'!B15:B114,MATCH(0,COUNTIF(B$6:B8,'②【入力】別紙_職員一覧（変更）'!B15:B114),0))=0,"",INDEX('②【入力】別紙_職員一覧（変更）'!B15:B114,MATCH(0,COUNTIF(B$6:B8,'②【入力】別紙_職員一覧（変更）'!B15:B114),0))),"")</f>
        <v/>
      </c>
      <c r="C9" s="91" t="str">
        <f>IF(B9="","",VLOOKUP($B9,'②【入力】別紙_職員一覧（変更）'!$B$13:$Q$112,2,FALSE))</f>
        <v/>
      </c>
      <c r="D9" s="91" t="str">
        <f>IF(B9="","",VLOOKUP($B9,'②【入力】別紙_職員一覧（変更）'!$B$13:$Q$112,3,FALSE))</f>
        <v/>
      </c>
      <c r="E9" s="91" t="str">
        <f>IF(B9="","",VLOOKUP($B9,'②【入力】別紙_職員一覧（変更）'!$B$13:$Q$112,4,FALSE))</f>
        <v/>
      </c>
      <c r="F9" s="91" t="str">
        <f>IF(B9="","",SUMIF('②【入力】別紙_職員一覧（変更）'!$B$13:$B$112,'②事業所別一覧 (変更)'!B9,'②【入力】別紙_職員一覧（変更）'!$Q$13:$Q$112))</f>
        <v/>
      </c>
      <c r="G9" s="91" t="str">
        <f t="shared" si="0"/>
        <v/>
      </c>
      <c r="H9" s="91" t="str">
        <f>IF(B9="","",COUNTIF('②【入力】別紙_職員一覧（変更）'!$B$13:$B$112,'②事業所別一覧 (変更)'!B9))</f>
        <v/>
      </c>
      <c r="I9" s="91" t="str">
        <f>IF(B9="","",COUNTIFS('②【入力】別紙_職員一覧（変更）'!$B$13:$B$112,'②事業所別一覧 (変更)'!B9,'②【入力】別紙_職員一覧（変更）'!$F$13:$F$112,"○"))</f>
        <v/>
      </c>
      <c r="J9" s="91" t="str">
        <f>IF(B9="","",COUNTIFS('②【入力】別紙_職員一覧（変更）'!$B$13:$B$112,'②事業所別一覧 (変更)'!B9,'②【入力】別紙_職員一覧（変更）'!$K$13:$K$112,"○"))</f>
        <v/>
      </c>
      <c r="K9" s="91" t="str">
        <f>IF(B9="","",COUNTIFS('②【入力】別紙_職員一覧（変更）'!$B$13:$B$112,'②事業所別一覧 (変更)'!B9,'②【入力】別紙_職員一覧（変更）'!$K$13:$K$112,"○",'②【入力】別紙_職員一覧（変更）'!$L$13:$L$112,$K$6))</f>
        <v/>
      </c>
      <c r="L9" s="91" t="str">
        <f>IF(B9="","",COUNTIFS('②【入力】別紙_職員一覧（変更）'!$B$13:$B$112,'②事業所別一覧 (変更)'!B9,'②【入力】別紙_職員一覧（変更）'!$L$13:$L$112,$L$6))</f>
        <v/>
      </c>
      <c r="M9" s="91" t="str">
        <f>IF(B9="","",COUNTIFS('②【入力】別紙_職員一覧（変更）'!$B$13:$B$112,'②事業所別一覧 (変更)'!B9,'②【入力】別紙_職員一覧（変更）'!$L$13:$L$112,$M$6))</f>
        <v/>
      </c>
      <c r="N9" s="91" t="str">
        <f>IF(B9="","",COUNTIFS('②【入力】別紙_職員一覧（変更）'!$B$13:$B$112,'②事業所別一覧 (変更)'!B9,'②【入力】別紙_職員一覧（変更）'!$L$13:$L$112,$N$6))</f>
        <v/>
      </c>
    </row>
    <row r="10" spans="1:14" ht="20.149999999999999" customHeight="1">
      <c r="A10" s="23">
        <v>4</v>
      </c>
      <c r="B10" s="23" t="str" cm="1">
        <f t="array" ref="B10">IFERROR(IF(INDEX('②【入力】別紙_職員一覧（変更）'!B16:B115,MATCH(0,COUNTIF(B$6:B9,'②【入力】別紙_職員一覧（変更）'!B16:B115),0))=0,"",INDEX('②【入力】別紙_職員一覧（変更）'!B16:B115,MATCH(0,COUNTIF(B$6:B9,'②【入力】別紙_職員一覧（変更）'!B16:B115),0))),"")</f>
        <v/>
      </c>
      <c r="C10" s="91" t="str">
        <f>IF(B10="","",VLOOKUP($B10,'②【入力】別紙_職員一覧（変更）'!$B$13:$Q$112,2,FALSE))</f>
        <v/>
      </c>
      <c r="D10" s="91" t="str">
        <f>IF(B10="","",VLOOKUP($B10,'②【入力】別紙_職員一覧（変更）'!$B$13:$Q$112,3,FALSE))</f>
        <v/>
      </c>
      <c r="E10" s="91" t="str">
        <f>IF(B10="","",VLOOKUP($B10,'②【入力】別紙_職員一覧（変更）'!$B$13:$Q$112,4,FALSE))</f>
        <v/>
      </c>
      <c r="F10" s="91" t="str">
        <f>IF(B10="","",SUMIF('②【入力】別紙_職員一覧（変更）'!$B$13:$B$112,'②事業所別一覧 (変更)'!B10,'②【入力】別紙_職員一覧（変更）'!$Q$13:$Q$112))</f>
        <v/>
      </c>
      <c r="G10" s="91" t="str">
        <f t="shared" si="0"/>
        <v/>
      </c>
      <c r="H10" s="91" t="str">
        <f>IF(B10="","",COUNTIF('②【入力】別紙_職員一覧（変更）'!$B$13:$B$112,'②事業所別一覧 (変更)'!B10))</f>
        <v/>
      </c>
      <c r="I10" s="91" t="str">
        <f>IF(B10="","",COUNTIFS('②【入力】別紙_職員一覧（変更）'!$B$13:$B$112,'②事業所別一覧 (変更)'!B10,'②【入力】別紙_職員一覧（変更）'!$F$13:$F$112,"○"))</f>
        <v/>
      </c>
      <c r="J10" s="91" t="str">
        <f>IF(B10="","",COUNTIFS('②【入力】別紙_職員一覧（変更）'!$B$13:$B$112,'②事業所別一覧 (変更)'!B10,'②【入力】別紙_職員一覧（変更）'!$K$13:$K$112,"○"))</f>
        <v/>
      </c>
      <c r="K10" s="91" t="str">
        <f>IF(B10="","",COUNTIFS('②【入力】別紙_職員一覧（変更）'!$B$13:$B$112,'②事業所別一覧 (変更)'!B10,'②【入力】別紙_職員一覧（変更）'!$K$13:$K$112,"○",'②【入力】別紙_職員一覧（変更）'!$L$13:$L$112,$K$6))</f>
        <v/>
      </c>
      <c r="L10" s="91" t="str">
        <f>IF(B10="","",COUNTIFS('②【入力】別紙_職員一覧（変更）'!$B$13:$B$112,'②事業所別一覧 (変更)'!B10,'②【入力】別紙_職員一覧（変更）'!$L$13:$L$112,$L$6))</f>
        <v/>
      </c>
      <c r="M10" s="91" t="str">
        <f>IF(B10="","",COUNTIFS('②【入力】別紙_職員一覧（変更）'!$B$13:$B$112,'②事業所別一覧 (変更)'!B10,'②【入力】別紙_職員一覧（変更）'!$L$13:$L$112,$M$6))</f>
        <v/>
      </c>
      <c r="N10" s="91" t="str">
        <f>IF(B10="","",COUNTIFS('②【入力】別紙_職員一覧（変更）'!$B$13:$B$112,'②事業所別一覧 (変更)'!B10,'②【入力】別紙_職員一覧（変更）'!$L$13:$L$112,$N$6))</f>
        <v/>
      </c>
    </row>
    <row r="11" spans="1:14" ht="20.149999999999999" customHeight="1">
      <c r="A11" s="23">
        <v>5</v>
      </c>
      <c r="B11" s="23" t="str" cm="1">
        <f t="array" ref="B11">IFERROR(IF(INDEX('②【入力】別紙_職員一覧（変更）'!B17:B116,MATCH(0,COUNTIF(B$6:B10,'②【入力】別紙_職員一覧（変更）'!B17:B116),0))=0,"",INDEX('②【入力】別紙_職員一覧（変更）'!B17:B116,MATCH(0,COUNTIF(B$6:B10,'②【入力】別紙_職員一覧（変更）'!B17:B116),0))),"")</f>
        <v/>
      </c>
      <c r="C11" s="91" t="str">
        <f>IF(B11="","",VLOOKUP($B11,'②【入力】別紙_職員一覧（変更）'!$B$13:$Q$112,2,FALSE))</f>
        <v/>
      </c>
      <c r="D11" s="91" t="str">
        <f>IF(B11="","",VLOOKUP($B11,'②【入力】別紙_職員一覧（変更）'!$B$13:$Q$112,3,FALSE))</f>
        <v/>
      </c>
      <c r="E11" s="91" t="str">
        <f>IF(B11="","",VLOOKUP($B11,'②【入力】別紙_職員一覧（変更）'!$B$13:$Q$112,4,FALSE))</f>
        <v/>
      </c>
      <c r="F11" s="91" t="str">
        <f>IF(B11="","",SUMIF('②【入力】別紙_職員一覧（変更）'!$B$13:$B$112,'②事業所別一覧 (変更)'!B11,'②【入力】別紙_職員一覧（変更）'!$Q$13:$Q$112))</f>
        <v/>
      </c>
      <c r="G11" s="91" t="str">
        <f t="shared" si="0"/>
        <v/>
      </c>
      <c r="H11" s="91" t="str">
        <f>IF(B11="","",COUNTIF('②【入力】別紙_職員一覧（変更）'!$B$13:$B$112,'②事業所別一覧 (変更)'!B11))</f>
        <v/>
      </c>
      <c r="I11" s="91" t="str">
        <f>IF(B11="","",COUNTIFS('②【入力】別紙_職員一覧（変更）'!$B$13:$B$112,'②事業所別一覧 (変更)'!B11,'②【入力】別紙_職員一覧（変更）'!$F$13:$F$112,"○"))</f>
        <v/>
      </c>
      <c r="J11" s="91" t="str">
        <f>IF(B11="","",COUNTIFS('②【入力】別紙_職員一覧（変更）'!$B$13:$B$112,'②事業所別一覧 (変更)'!B11,'②【入力】別紙_職員一覧（変更）'!$K$13:$K$112,"○"))</f>
        <v/>
      </c>
      <c r="K11" s="91" t="str">
        <f>IF(B11="","",COUNTIFS('②【入力】別紙_職員一覧（変更）'!$B$13:$B$112,'②事業所別一覧 (変更)'!B11,'②【入力】別紙_職員一覧（変更）'!$K$13:$K$112,"○",'②【入力】別紙_職員一覧（変更）'!$L$13:$L$112,$K$6))</f>
        <v/>
      </c>
      <c r="L11" s="91" t="str">
        <f>IF(B11="","",COUNTIFS('②【入力】別紙_職員一覧（変更）'!$B$13:$B$112,'②事業所別一覧 (変更)'!B11,'②【入力】別紙_職員一覧（変更）'!$L$13:$L$112,$L$6))</f>
        <v/>
      </c>
      <c r="M11" s="91" t="str">
        <f>IF(B11="","",COUNTIFS('②【入力】別紙_職員一覧（変更）'!$B$13:$B$112,'②事業所別一覧 (変更)'!B11,'②【入力】別紙_職員一覧（変更）'!$L$13:$L$112,$M$6))</f>
        <v/>
      </c>
      <c r="N11" s="91" t="str">
        <f>IF(B11="","",COUNTIFS('②【入力】別紙_職員一覧（変更）'!$B$13:$B$112,'②事業所別一覧 (変更)'!B11,'②【入力】別紙_職員一覧（変更）'!$L$13:$L$112,$N$6))</f>
        <v/>
      </c>
    </row>
    <row r="12" spans="1:14" ht="20.149999999999999" customHeight="1">
      <c r="A12" s="23">
        <v>6</v>
      </c>
      <c r="B12" s="23" t="str" cm="1">
        <f t="array" ref="B12">IFERROR(IF(INDEX('②【入力】別紙_職員一覧（変更）'!B18:B117,MATCH(0,COUNTIF(B$6:B11,'②【入力】別紙_職員一覧（変更）'!B18:B117),0))=0,"",INDEX('②【入力】別紙_職員一覧（変更）'!B18:B117,MATCH(0,COUNTIF(B$6:B11,'②【入力】別紙_職員一覧（変更）'!B18:B117),0))),"")</f>
        <v/>
      </c>
      <c r="C12" s="91" t="str">
        <f>IF(B12="","",VLOOKUP($B12,'②【入力】別紙_職員一覧（変更）'!$B$13:$Q$112,2,FALSE))</f>
        <v/>
      </c>
      <c r="D12" s="91" t="str">
        <f>IF(B12="","",VLOOKUP($B12,'②【入力】別紙_職員一覧（変更）'!$B$13:$Q$112,3,FALSE))</f>
        <v/>
      </c>
      <c r="E12" s="91" t="str">
        <f>IF(B12="","",VLOOKUP($B12,'②【入力】別紙_職員一覧（変更）'!$B$13:$Q$112,4,FALSE))</f>
        <v/>
      </c>
      <c r="F12" s="91" t="str">
        <f>IF(B12="","",SUMIF('②【入力】別紙_職員一覧（変更）'!$B$13:$B$112,'②事業所別一覧 (変更)'!B12,'②【入力】別紙_職員一覧（変更）'!$Q$13:$Q$112))</f>
        <v/>
      </c>
      <c r="G12" s="91" t="str">
        <f t="shared" si="0"/>
        <v/>
      </c>
      <c r="H12" s="91" t="str">
        <f>IF(B12="","",COUNTIF('②【入力】別紙_職員一覧（変更）'!$B$13:$B$112,'②事業所別一覧 (変更)'!B12))</f>
        <v/>
      </c>
      <c r="I12" s="91" t="str">
        <f>IF(B12="","",COUNTIFS('②【入力】別紙_職員一覧（変更）'!$B$13:$B$112,'②事業所別一覧 (変更)'!B12,'②【入力】別紙_職員一覧（変更）'!$F$13:$F$112,"○"))</f>
        <v/>
      </c>
      <c r="J12" s="91" t="str">
        <f>IF(B12="","",COUNTIFS('②【入力】別紙_職員一覧（変更）'!$B$13:$B$112,'②事業所別一覧 (変更)'!B12,'②【入力】別紙_職員一覧（変更）'!$K$13:$K$112,"○"))</f>
        <v/>
      </c>
      <c r="K12" s="91" t="str">
        <f>IF(B12="","",COUNTIFS('②【入力】別紙_職員一覧（変更）'!$B$13:$B$112,'②事業所別一覧 (変更)'!B12,'②【入力】別紙_職員一覧（変更）'!$K$13:$K$112,"○",'②【入力】別紙_職員一覧（変更）'!$L$13:$L$112,$K$6))</f>
        <v/>
      </c>
      <c r="L12" s="91" t="str">
        <f>IF(B12="","",COUNTIFS('②【入力】別紙_職員一覧（変更）'!$B$13:$B$112,'②事業所別一覧 (変更)'!B12,'②【入力】別紙_職員一覧（変更）'!$L$13:$L$112,$L$6))</f>
        <v/>
      </c>
      <c r="M12" s="91" t="str">
        <f>IF(B12="","",COUNTIFS('②【入力】別紙_職員一覧（変更）'!$B$13:$B$112,'②事業所別一覧 (変更)'!B12,'②【入力】別紙_職員一覧（変更）'!$L$13:$L$112,$M$6))</f>
        <v/>
      </c>
      <c r="N12" s="91" t="str">
        <f>IF(B12="","",COUNTIFS('②【入力】別紙_職員一覧（変更）'!$B$13:$B$112,'②事業所別一覧 (変更)'!B12,'②【入力】別紙_職員一覧（変更）'!$L$13:$L$112,$N$6))</f>
        <v/>
      </c>
    </row>
    <row r="13" spans="1:14" ht="20.149999999999999" customHeight="1">
      <c r="A13" s="23">
        <v>7</v>
      </c>
      <c r="B13" s="23" t="str" cm="1">
        <f t="array" ref="B13">IFERROR(IF(INDEX('②【入力】別紙_職員一覧（変更）'!B19:B118,MATCH(0,COUNTIF(B$6:B12,'②【入力】別紙_職員一覧（変更）'!B19:B118),0))=0,"",INDEX('②【入力】別紙_職員一覧（変更）'!B19:B118,MATCH(0,COUNTIF(B$6:B12,'②【入力】別紙_職員一覧（変更）'!B19:B118),0))),"")</f>
        <v/>
      </c>
      <c r="C13" s="91" t="str">
        <f>IF(B13="","",VLOOKUP($B13,'②【入力】別紙_職員一覧（変更）'!$B$13:$Q$112,2,FALSE))</f>
        <v/>
      </c>
      <c r="D13" s="91" t="str">
        <f>IF(B13="","",VLOOKUP($B13,'②【入力】別紙_職員一覧（変更）'!$B$13:$Q$112,3,FALSE))</f>
        <v/>
      </c>
      <c r="E13" s="91" t="str">
        <f>IF(B13="","",VLOOKUP($B13,'②【入力】別紙_職員一覧（変更）'!$B$13:$Q$112,4,FALSE))</f>
        <v/>
      </c>
      <c r="F13" s="91" t="str">
        <f>IF(B13="","",SUMIF('②【入力】別紙_職員一覧（変更）'!$B$13:$B$112,'②事業所別一覧 (変更)'!B13,'②【入力】別紙_職員一覧（変更）'!$Q$13:$Q$112))</f>
        <v/>
      </c>
      <c r="G13" s="91" t="str">
        <f t="shared" si="0"/>
        <v/>
      </c>
      <c r="H13" s="91" t="str">
        <f>IF(B13="","",COUNTIF('②【入力】別紙_職員一覧（変更）'!$B$13:$B$112,'②事業所別一覧 (変更)'!B13))</f>
        <v/>
      </c>
      <c r="I13" s="91" t="str">
        <f>IF(B13="","",COUNTIFS('②【入力】別紙_職員一覧（変更）'!$B$13:$B$112,'②事業所別一覧 (変更)'!B13,'②【入力】別紙_職員一覧（変更）'!$F$13:$F$112,"○"))</f>
        <v/>
      </c>
      <c r="J13" s="91" t="str">
        <f>IF(B13="","",COUNTIFS('②【入力】別紙_職員一覧（変更）'!$B$13:$B$112,'②事業所別一覧 (変更)'!B13,'②【入力】別紙_職員一覧（変更）'!$K$13:$K$112,"○"))</f>
        <v/>
      </c>
      <c r="K13" s="91" t="str">
        <f>IF(B13="","",COUNTIFS('②【入力】別紙_職員一覧（変更）'!$B$13:$B$112,'②事業所別一覧 (変更)'!B13,'②【入力】別紙_職員一覧（変更）'!$K$13:$K$112,"○",'②【入力】別紙_職員一覧（変更）'!$L$13:$L$112,$K$6))</f>
        <v/>
      </c>
      <c r="L13" s="91" t="str">
        <f>IF(B13="","",COUNTIFS('②【入力】別紙_職員一覧（変更）'!$B$13:$B$112,'②事業所別一覧 (変更)'!B13,'②【入力】別紙_職員一覧（変更）'!$L$13:$L$112,$L$6))</f>
        <v/>
      </c>
      <c r="M13" s="91" t="str">
        <f>IF(B13="","",COUNTIFS('②【入力】別紙_職員一覧（変更）'!$B$13:$B$112,'②事業所別一覧 (変更)'!B13,'②【入力】別紙_職員一覧（変更）'!$L$13:$L$112,$M$6))</f>
        <v/>
      </c>
      <c r="N13" s="91" t="str">
        <f>IF(B13="","",COUNTIFS('②【入力】別紙_職員一覧（変更）'!$B$13:$B$112,'②事業所別一覧 (変更)'!B13,'②【入力】別紙_職員一覧（変更）'!$L$13:$L$112,$N$6))</f>
        <v/>
      </c>
    </row>
    <row r="14" spans="1:14" ht="20.149999999999999" customHeight="1">
      <c r="A14" s="23">
        <v>8</v>
      </c>
      <c r="B14" s="23" t="str" cm="1">
        <f t="array" ref="B14">IFERROR(IF(INDEX('②【入力】別紙_職員一覧（変更）'!B20:B119,MATCH(0,COUNTIF(B$6:B13,'②【入力】別紙_職員一覧（変更）'!B20:B119),0))=0,"",INDEX('②【入力】別紙_職員一覧（変更）'!B20:B119,MATCH(0,COUNTIF(B$6:B13,'②【入力】別紙_職員一覧（変更）'!B20:B119),0))),"")</f>
        <v/>
      </c>
      <c r="C14" s="91" t="str">
        <f>IF(B14="","",VLOOKUP($B14,'②【入力】別紙_職員一覧（変更）'!$B$13:$Q$112,2,FALSE))</f>
        <v/>
      </c>
      <c r="D14" s="91" t="str">
        <f>IF(B14="","",VLOOKUP($B14,'②【入力】別紙_職員一覧（変更）'!$B$13:$Q$112,3,FALSE))</f>
        <v/>
      </c>
      <c r="E14" s="91" t="str">
        <f>IF(B14="","",VLOOKUP($B14,'②【入力】別紙_職員一覧（変更）'!$B$13:$Q$112,4,FALSE))</f>
        <v/>
      </c>
      <c r="F14" s="91" t="str">
        <f>IF(B14="","",SUMIF('②【入力】別紙_職員一覧（変更）'!$B$13:$B$112,'②事業所別一覧 (変更)'!B14,'②【入力】別紙_職員一覧（変更）'!$Q$13:$Q$112))</f>
        <v/>
      </c>
      <c r="G14" s="91" t="str">
        <f t="shared" si="0"/>
        <v/>
      </c>
      <c r="H14" s="91" t="str">
        <f>IF(B14="","",COUNTIF('②【入力】別紙_職員一覧（変更）'!$B$13:$B$112,'②事業所別一覧 (変更)'!B14))</f>
        <v/>
      </c>
      <c r="I14" s="91" t="str">
        <f>IF(B14="","",COUNTIFS('②【入力】別紙_職員一覧（変更）'!$B$13:$B$112,'②事業所別一覧 (変更)'!B14,'②【入力】別紙_職員一覧（変更）'!$F$13:$F$112,"○"))</f>
        <v/>
      </c>
      <c r="J14" s="91" t="str">
        <f>IF(B14="","",COUNTIFS('②【入力】別紙_職員一覧（変更）'!$B$13:$B$112,'②事業所別一覧 (変更)'!B14,'②【入力】別紙_職員一覧（変更）'!$K$13:$K$112,"○"))</f>
        <v/>
      </c>
      <c r="K14" s="91" t="str">
        <f>IF(B14="","",COUNTIFS('②【入力】別紙_職員一覧（変更）'!$B$13:$B$112,'②事業所別一覧 (変更)'!B14,'②【入力】別紙_職員一覧（変更）'!$K$13:$K$112,"○",'②【入力】別紙_職員一覧（変更）'!$L$13:$L$112,$K$6))</f>
        <v/>
      </c>
      <c r="L14" s="91" t="str">
        <f>IF(B14="","",COUNTIFS('②【入力】別紙_職員一覧（変更）'!$B$13:$B$112,'②事業所別一覧 (変更)'!B14,'②【入力】別紙_職員一覧（変更）'!$L$13:$L$112,$L$6))</f>
        <v/>
      </c>
      <c r="M14" s="91" t="str">
        <f>IF(B14="","",COUNTIFS('②【入力】別紙_職員一覧（変更）'!$B$13:$B$112,'②事業所別一覧 (変更)'!B14,'②【入力】別紙_職員一覧（変更）'!$L$13:$L$112,$M$6))</f>
        <v/>
      </c>
      <c r="N14" s="91" t="str">
        <f>IF(B14="","",COUNTIFS('②【入力】別紙_職員一覧（変更）'!$B$13:$B$112,'②事業所別一覧 (変更)'!B14,'②【入力】別紙_職員一覧（変更）'!$L$13:$L$112,$N$6))</f>
        <v/>
      </c>
    </row>
    <row r="15" spans="1:14" ht="20.149999999999999" customHeight="1">
      <c r="A15" s="23">
        <v>9</v>
      </c>
      <c r="B15" s="23" t="str" cm="1">
        <f t="array" ref="B15">IFERROR(IF(INDEX('②【入力】別紙_職員一覧（変更）'!B21:B120,MATCH(0,COUNTIF(B$6:B14,'②【入力】別紙_職員一覧（変更）'!B21:B120),0))=0,"",INDEX('②【入力】別紙_職員一覧（変更）'!B21:B120,MATCH(0,COUNTIF(B$6:B14,'②【入力】別紙_職員一覧（変更）'!B21:B120),0))),"")</f>
        <v/>
      </c>
      <c r="C15" s="91" t="str">
        <f>IF(B15="","",VLOOKUP($B15,'②【入力】別紙_職員一覧（変更）'!$B$13:$Q$112,2,FALSE))</f>
        <v/>
      </c>
      <c r="D15" s="91" t="str">
        <f>IF(B15="","",VLOOKUP($B15,'②【入力】別紙_職員一覧（変更）'!$B$13:$Q$112,3,FALSE))</f>
        <v/>
      </c>
      <c r="E15" s="91" t="str">
        <f>IF(B15="","",VLOOKUP($B15,'②【入力】別紙_職員一覧（変更）'!$B$13:$Q$112,4,FALSE))</f>
        <v/>
      </c>
      <c r="F15" s="91" t="str">
        <f>IF(B15="","",SUMIF('②【入力】別紙_職員一覧（変更）'!$B$13:$B$112,'②事業所別一覧 (変更)'!B15,'②【入力】別紙_職員一覧（変更）'!$Q$13:$Q$112))</f>
        <v/>
      </c>
      <c r="G15" s="91" t="str">
        <f t="shared" si="0"/>
        <v/>
      </c>
      <c r="H15" s="91" t="str">
        <f>IF(B15="","",COUNTIF('②【入力】別紙_職員一覧（変更）'!$B$13:$B$112,'②事業所別一覧 (変更)'!B15))</f>
        <v/>
      </c>
      <c r="I15" s="91" t="str">
        <f>IF(B15="","",COUNTIFS('②【入力】別紙_職員一覧（変更）'!$B$13:$B$112,'②事業所別一覧 (変更)'!B15,'②【入力】別紙_職員一覧（変更）'!$F$13:$F$112,"○"))</f>
        <v/>
      </c>
      <c r="J15" s="91" t="str">
        <f>IF(B15="","",COUNTIFS('②【入力】別紙_職員一覧（変更）'!$B$13:$B$112,'②事業所別一覧 (変更)'!B15,'②【入力】別紙_職員一覧（変更）'!$K$13:$K$112,"○"))</f>
        <v/>
      </c>
      <c r="K15" s="91" t="str">
        <f>IF(B15="","",COUNTIFS('②【入力】別紙_職員一覧（変更）'!$B$13:$B$112,'②事業所別一覧 (変更)'!B15,'②【入力】別紙_職員一覧（変更）'!$K$13:$K$112,"○",'②【入力】別紙_職員一覧（変更）'!$L$13:$L$112,$K$6))</f>
        <v/>
      </c>
      <c r="L15" s="91" t="str">
        <f>IF(B15="","",COUNTIFS('②【入力】別紙_職員一覧（変更）'!$B$13:$B$112,'②事業所別一覧 (変更)'!B15,'②【入力】別紙_職員一覧（変更）'!$L$13:$L$112,$L$6))</f>
        <v/>
      </c>
      <c r="M15" s="91" t="str">
        <f>IF(B15="","",COUNTIFS('②【入力】別紙_職員一覧（変更）'!$B$13:$B$112,'②事業所別一覧 (変更)'!B15,'②【入力】別紙_職員一覧（変更）'!$L$13:$L$112,$M$6))</f>
        <v/>
      </c>
      <c r="N15" s="91" t="str">
        <f>IF(B15="","",COUNTIFS('②【入力】別紙_職員一覧（変更）'!$B$13:$B$112,'②事業所別一覧 (変更)'!B15,'②【入力】別紙_職員一覧（変更）'!$L$13:$L$112,$N$6))</f>
        <v/>
      </c>
    </row>
    <row r="16" spans="1:14" ht="20.149999999999999" customHeight="1">
      <c r="A16" s="23">
        <v>10</v>
      </c>
      <c r="B16" s="23" t="str" cm="1">
        <f t="array" ref="B16">IFERROR(IF(INDEX('②【入力】別紙_職員一覧（変更）'!B22:B121,MATCH(0,COUNTIF(B$6:B15,'②【入力】別紙_職員一覧（変更）'!B22:B121),0))=0,"",INDEX('②【入力】別紙_職員一覧（変更）'!B22:B121,MATCH(0,COUNTIF(B$6:B15,'②【入力】別紙_職員一覧（変更）'!B22:B121),0))),"")</f>
        <v/>
      </c>
      <c r="C16" s="91" t="str">
        <f>IF(B16="","",VLOOKUP($B16,'②【入力】別紙_職員一覧（変更）'!$B$13:$Q$112,2,FALSE))</f>
        <v/>
      </c>
      <c r="D16" s="91" t="str">
        <f>IF(B16="","",VLOOKUP($B16,'②【入力】別紙_職員一覧（変更）'!$B$13:$Q$112,3,FALSE))</f>
        <v/>
      </c>
      <c r="E16" s="91" t="str">
        <f>IF(B16="","",VLOOKUP($B16,'②【入力】別紙_職員一覧（変更）'!$B$13:$Q$112,4,FALSE))</f>
        <v/>
      </c>
      <c r="F16" s="91" t="str">
        <f>IF(B16="","",SUMIF('②【入力】別紙_職員一覧（変更）'!$B$13:$B$112,'②事業所別一覧 (変更)'!B16,'②【入力】別紙_職員一覧（変更）'!$Q$13:$Q$112))</f>
        <v/>
      </c>
      <c r="G16" s="91" t="str">
        <f t="shared" si="0"/>
        <v/>
      </c>
      <c r="H16" s="91" t="str">
        <f>IF(B16="","",COUNTIF('②【入力】別紙_職員一覧（変更）'!$B$13:$B$112,'②事業所別一覧 (変更)'!B16))</f>
        <v/>
      </c>
      <c r="I16" s="91" t="str">
        <f>IF(B16="","",COUNTIFS('②【入力】別紙_職員一覧（変更）'!$B$13:$B$112,'②事業所別一覧 (変更)'!B16,'②【入力】別紙_職員一覧（変更）'!$F$13:$F$112,"○"))</f>
        <v/>
      </c>
      <c r="J16" s="91" t="str">
        <f>IF(B16="","",COUNTIFS('②【入力】別紙_職員一覧（変更）'!$B$13:$B$112,'②事業所別一覧 (変更)'!B16,'②【入力】別紙_職員一覧（変更）'!$K$13:$K$112,"○"))</f>
        <v/>
      </c>
      <c r="K16" s="91" t="str">
        <f>IF(B16="","",COUNTIFS('②【入力】別紙_職員一覧（変更）'!$B$13:$B$112,'②事業所別一覧 (変更)'!B16,'②【入力】別紙_職員一覧（変更）'!$K$13:$K$112,"○",'②【入力】別紙_職員一覧（変更）'!$L$13:$L$112,$K$6))</f>
        <v/>
      </c>
      <c r="L16" s="91" t="str">
        <f>IF(B16="","",COUNTIFS('②【入力】別紙_職員一覧（変更）'!$B$13:$B$112,'②事業所別一覧 (変更)'!B16,'②【入力】別紙_職員一覧（変更）'!$L$13:$L$112,$L$6))</f>
        <v/>
      </c>
      <c r="M16" s="91" t="str">
        <f>IF(B16="","",COUNTIFS('②【入力】別紙_職員一覧（変更）'!$B$13:$B$112,'②事業所別一覧 (変更)'!B16,'②【入力】別紙_職員一覧（変更）'!$L$13:$L$112,$M$6))</f>
        <v/>
      </c>
      <c r="N16" s="91" t="str">
        <f>IF(B16="","",COUNTIFS('②【入力】別紙_職員一覧（変更）'!$B$13:$B$112,'②事業所別一覧 (変更)'!B16,'②【入力】別紙_職員一覧（変更）'!$L$13:$L$112,$N$6))</f>
        <v/>
      </c>
    </row>
    <row r="17" spans="1:17" ht="20.149999999999999" customHeight="1">
      <c r="A17" s="23">
        <v>11</v>
      </c>
      <c r="B17" s="23" t="str" cm="1">
        <f t="array" ref="B17">IFERROR(IF(INDEX('②【入力】別紙_職員一覧（変更）'!B23:B122,MATCH(0,COUNTIF(B$6:B16,'②【入力】別紙_職員一覧（変更）'!B23:B122),0))=0,"",INDEX('②【入力】別紙_職員一覧（変更）'!B23:B122,MATCH(0,COUNTIF(B$6:B16,'②【入力】別紙_職員一覧（変更）'!B23:B122),0))),"")</f>
        <v/>
      </c>
      <c r="C17" s="91" t="str">
        <f>IF(B17="","",VLOOKUP($B17,'②【入力】別紙_職員一覧（変更）'!$B$13:$Q$112,2,FALSE))</f>
        <v/>
      </c>
      <c r="D17" s="91" t="str">
        <f>IF(B17="","",VLOOKUP($B17,'②【入力】別紙_職員一覧（変更）'!$B$13:$Q$112,3,FALSE))</f>
        <v/>
      </c>
      <c r="E17" s="91" t="str">
        <f>IF(B17="","",VLOOKUP($B17,'②【入力】別紙_職員一覧（変更）'!$B$13:$Q$112,4,FALSE))</f>
        <v/>
      </c>
      <c r="F17" s="91" t="str">
        <f>IF(B17="","",SUMIF('②【入力】別紙_職員一覧（変更）'!$B$13:$B$112,'②事業所別一覧 (変更)'!B17,'②【入力】別紙_職員一覧（変更）'!$Q$13:$Q$112))</f>
        <v/>
      </c>
      <c r="G17" s="91" t="str">
        <f t="shared" si="0"/>
        <v/>
      </c>
      <c r="H17" s="91" t="str">
        <f>IF(B17="","",COUNTIF('②【入力】別紙_職員一覧（変更）'!$B$13:$B$112,'②事業所別一覧 (変更)'!B17))</f>
        <v/>
      </c>
      <c r="I17" s="91" t="str">
        <f>IF(B17="","",COUNTIFS('②【入力】別紙_職員一覧（変更）'!$B$13:$B$112,'②事業所別一覧 (変更)'!B17,'②【入力】別紙_職員一覧（変更）'!$F$13:$F$112,"○"))</f>
        <v/>
      </c>
      <c r="J17" s="91" t="str">
        <f>IF(B17="","",COUNTIFS('②【入力】別紙_職員一覧（変更）'!$B$13:$B$112,'②事業所別一覧 (変更)'!B17,'②【入力】別紙_職員一覧（変更）'!$K$13:$K$112,"○"))</f>
        <v/>
      </c>
      <c r="K17" s="91" t="str">
        <f>IF(B17="","",COUNTIFS('②【入力】別紙_職員一覧（変更）'!$B$13:$B$112,'②事業所別一覧 (変更)'!B17,'②【入力】別紙_職員一覧（変更）'!$K$13:$K$112,"○",'②【入力】別紙_職員一覧（変更）'!$L$13:$L$112,$K$6))</f>
        <v/>
      </c>
      <c r="L17" s="91" t="str">
        <f>IF(B17="","",COUNTIFS('②【入力】別紙_職員一覧（変更）'!$B$13:$B$112,'②事業所別一覧 (変更)'!B17,'②【入力】別紙_職員一覧（変更）'!$L$13:$L$112,$L$6))</f>
        <v/>
      </c>
      <c r="M17" s="91" t="str">
        <f>IF(B17="","",COUNTIFS('②【入力】別紙_職員一覧（変更）'!$B$13:$B$112,'②事業所別一覧 (変更)'!B17,'②【入力】別紙_職員一覧（変更）'!$L$13:$L$112,$M$6))</f>
        <v/>
      </c>
      <c r="N17" s="91" t="str">
        <f>IF(B17="","",COUNTIFS('②【入力】別紙_職員一覧（変更）'!$B$13:$B$112,'②事業所別一覧 (変更)'!B17,'②【入力】別紙_職員一覧（変更）'!$L$13:$L$112,$N$6))</f>
        <v/>
      </c>
    </row>
    <row r="18" spans="1:17" ht="20.149999999999999" customHeight="1">
      <c r="A18" s="23">
        <v>12</v>
      </c>
      <c r="B18" s="23" t="str" cm="1">
        <f t="array" ref="B18">IFERROR(IF(INDEX('②【入力】別紙_職員一覧（変更）'!B24:B123,MATCH(0,COUNTIF(B$6:B17,'②【入力】別紙_職員一覧（変更）'!B24:B123),0))=0,"",INDEX('②【入力】別紙_職員一覧（変更）'!B24:B123,MATCH(0,COUNTIF(B$6:B17,'②【入力】別紙_職員一覧（変更）'!B24:B123),0))),"")</f>
        <v/>
      </c>
      <c r="C18" s="91" t="str">
        <f>IF(B18="","",VLOOKUP($B18,'②【入力】別紙_職員一覧（変更）'!$B$13:$Q$112,2,FALSE))</f>
        <v/>
      </c>
      <c r="D18" s="91" t="str">
        <f>IF(B18="","",VLOOKUP($B18,'②【入力】別紙_職員一覧（変更）'!$B$13:$Q$112,3,FALSE))</f>
        <v/>
      </c>
      <c r="E18" s="91" t="str">
        <f>IF(B18="","",VLOOKUP($B18,'②【入力】別紙_職員一覧（変更）'!$B$13:$Q$112,4,FALSE))</f>
        <v/>
      </c>
      <c r="F18" s="91" t="str">
        <f>IF(B18="","",SUMIF('②【入力】別紙_職員一覧（変更）'!$B$13:$B$112,'②事業所別一覧 (変更)'!B18,'②【入力】別紙_職員一覧（変更）'!$Q$13:$Q$112))</f>
        <v/>
      </c>
      <c r="G18" s="91" t="str">
        <f t="shared" si="0"/>
        <v/>
      </c>
      <c r="H18" s="91" t="str">
        <f>IF(B18="","",COUNTIF('②【入力】別紙_職員一覧（変更）'!$B$13:$B$112,'②事業所別一覧 (変更)'!B18))</f>
        <v/>
      </c>
      <c r="I18" s="91" t="str">
        <f>IF(B18="","",COUNTIFS('②【入力】別紙_職員一覧（変更）'!$B$13:$B$112,'②事業所別一覧 (変更)'!B18,'②【入力】別紙_職員一覧（変更）'!$F$13:$F$112,"○"))</f>
        <v/>
      </c>
      <c r="J18" s="91" t="str">
        <f>IF(B18="","",COUNTIFS('②【入力】別紙_職員一覧（変更）'!$B$13:$B$112,'②事業所別一覧 (変更)'!B18,'②【入力】別紙_職員一覧（変更）'!$K$13:$K$112,"○"))</f>
        <v/>
      </c>
      <c r="K18" s="91" t="str">
        <f>IF(B18="","",COUNTIFS('②【入力】別紙_職員一覧（変更）'!$B$13:$B$112,'②事業所別一覧 (変更)'!B18,'②【入力】別紙_職員一覧（変更）'!$K$13:$K$112,"○",'②【入力】別紙_職員一覧（変更）'!$L$13:$L$112,$K$6))</f>
        <v/>
      </c>
      <c r="L18" s="91" t="str">
        <f>IF(B18="","",COUNTIFS('②【入力】別紙_職員一覧（変更）'!$B$13:$B$112,'②事業所別一覧 (変更)'!B18,'②【入力】別紙_職員一覧（変更）'!$L$13:$L$112,$L$6))</f>
        <v/>
      </c>
      <c r="M18" s="91" t="str">
        <f>IF(B18="","",COUNTIFS('②【入力】別紙_職員一覧（変更）'!$B$13:$B$112,'②事業所別一覧 (変更)'!B18,'②【入力】別紙_職員一覧（変更）'!$L$13:$L$112,$M$6))</f>
        <v/>
      </c>
      <c r="N18" s="91" t="str">
        <f>IF(B18="","",COUNTIFS('②【入力】別紙_職員一覧（変更）'!$B$13:$B$112,'②事業所別一覧 (変更)'!B18,'②【入力】別紙_職員一覧（変更）'!$L$13:$L$112,$N$6))</f>
        <v/>
      </c>
    </row>
    <row r="19" spans="1:17" ht="20.149999999999999" customHeight="1">
      <c r="A19" s="23">
        <v>13</v>
      </c>
      <c r="B19" s="23" t="str" cm="1">
        <f t="array" ref="B19">IFERROR(IF(INDEX('②【入力】別紙_職員一覧（変更）'!B25:B124,MATCH(0,COUNTIF(B$6:B18,'②【入力】別紙_職員一覧（変更）'!B25:B124),0))=0,"",INDEX('②【入力】別紙_職員一覧（変更）'!B25:B124,MATCH(0,COUNTIF(B$6:B18,'②【入力】別紙_職員一覧（変更）'!B25:B124),0))),"")</f>
        <v/>
      </c>
      <c r="C19" s="91" t="str">
        <f>IF(B19="","",VLOOKUP($B19,'②【入力】別紙_職員一覧（変更）'!$B$13:$Q$112,2,FALSE))</f>
        <v/>
      </c>
      <c r="D19" s="91" t="str">
        <f>IF(B19="","",VLOOKUP($B19,'②【入力】別紙_職員一覧（変更）'!$B$13:$Q$112,3,FALSE))</f>
        <v/>
      </c>
      <c r="E19" s="91" t="str">
        <f>IF(B19="","",VLOOKUP($B19,'②【入力】別紙_職員一覧（変更）'!$B$13:$Q$112,4,FALSE))</f>
        <v/>
      </c>
      <c r="F19" s="91" t="str">
        <f>IF(B19="","",SUMIF('②【入力】別紙_職員一覧（変更）'!$B$13:$B$112,'②事業所別一覧 (変更)'!B19,'②【入力】別紙_職員一覧（変更）'!$Q$13:$Q$112))</f>
        <v/>
      </c>
      <c r="G19" s="91" t="str">
        <f t="shared" si="0"/>
        <v/>
      </c>
      <c r="H19" s="91" t="str">
        <f>IF(B19="","",COUNTIF('②【入力】別紙_職員一覧（変更）'!$B$13:$B$112,'②事業所別一覧 (変更)'!B19))</f>
        <v/>
      </c>
      <c r="I19" s="91" t="str">
        <f>IF(B19="","",COUNTIFS('②【入力】別紙_職員一覧（変更）'!$B$13:$B$112,'②事業所別一覧 (変更)'!B19,'②【入力】別紙_職員一覧（変更）'!$F$13:$F$112,"○"))</f>
        <v/>
      </c>
      <c r="J19" s="91" t="str">
        <f>IF(B19="","",COUNTIFS('②【入力】別紙_職員一覧（変更）'!$B$13:$B$112,'②事業所別一覧 (変更)'!B19,'②【入力】別紙_職員一覧（変更）'!$K$13:$K$112,"○"))</f>
        <v/>
      </c>
      <c r="K19" s="91" t="str">
        <f>IF(B19="","",COUNTIFS('②【入力】別紙_職員一覧（変更）'!$B$13:$B$112,'②事業所別一覧 (変更)'!B19,'②【入力】別紙_職員一覧（変更）'!$K$13:$K$112,"○",'②【入力】別紙_職員一覧（変更）'!$L$13:$L$112,$K$6))</f>
        <v/>
      </c>
      <c r="L19" s="91" t="str">
        <f>IF(B19="","",COUNTIFS('②【入力】別紙_職員一覧（変更）'!$B$13:$B$112,'②事業所別一覧 (変更)'!B19,'②【入力】別紙_職員一覧（変更）'!$L$13:$L$112,$L$6))</f>
        <v/>
      </c>
      <c r="M19" s="91" t="str">
        <f>IF(B19="","",COUNTIFS('②【入力】別紙_職員一覧（変更）'!$B$13:$B$112,'②事業所別一覧 (変更)'!B19,'②【入力】別紙_職員一覧（変更）'!$L$13:$L$112,$M$6))</f>
        <v/>
      </c>
      <c r="N19" s="91" t="str">
        <f>IF(B19="","",COUNTIFS('②【入力】別紙_職員一覧（変更）'!$B$13:$B$112,'②事業所別一覧 (変更)'!B19,'②【入力】別紙_職員一覧（変更）'!$L$13:$L$112,$N$6))</f>
        <v/>
      </c>
    </row>
    <row r="20" spans="1:17" ht="20.149999999999999" customHeight="1">
      <c r="A20" s="23">
        <v>14</v>
      </c>
      <c r="B20" s="23" t="str" cm="1">
        <f t="array" ref="B20">IFERROR(IF(INDEX('②【入力】別紙_職員一覧（変更）'!B26:B125,MATCH(0,COUNTIF(B$6:B19,'②【入力】別紙_職員一覧（変更）'!B26:B125),0))=0,"",INDEX('②【入力】別紙_職員一覧（変更）'!B26:B125,MATCH(0,COUNTIF(B$6:B19,'②【入力】別紙_職員一覧（変更）'!B26:B125),0))),"")</f>
        <v/>
      </c>
      <c r="C20" s="91" t="str">
        <f>IF(B20="","",VLOOKUP($B20,'②【入力】別紙_職員一覧（変更）'!$B$13:$Q$112,2,FALSE))</f>
        <v/>
      </c>
      <c r="D20" s="91" t="str">
        <f>IF(B20="","",VLOOKUP($B20,'②【入力】別紙_職員一覧（変更）'!$B$13:$Q$112,3,FALSE))</f>
        <v/>
      </c>
      <c r="E20" s="91" t="str">
        <f>IF(B20="","",VLOOKUP($B20,'②【入力】別紙_職員一覧（変更）'!$B$13:$Q$112,4,FALSE))</f>
        <v/>
      </c>
      <c r="F20" s="91" t="str">
        <f>IF(B20="","",SUMIF('②【入力】別紙_職員一覧（変更）'!$B$13:$B$112,'②事業所別一覧 (変更)'!B20,'②【入力】別紙_職員一覧（変更）'!$Q$13:$Q$112))</f>
        <v/>
      </c>
      <c r="G20" s="91" t="str">
        <f t="shared" si="0"/>
        <v/>
      </c>
      <c r="H20" s="91" t="str">
        <f>IF(B20="","",COUNTIF('②【入力】別紙_職員一覧（変更）'!$B$13:$B$112,'②事業所別一覧 (変更)'!B20))</f>
        <v/>
      </c>
      <c r="I20" s="91" t="str">
        <f>IF(B20="","",COUNTIFS('②【入力】別紙_職員一覧（変更）'!$B$13:$B$112,'②事業所別一覧 (変更)'!B20,'②【入力】別紙_職員一覧（変更）'!$F$13:$F$112,"○"))</f>
        <v/>
      </c>
      <c r="J20" s="91" t="str">
        <f>IF(B20="","",COUNTIFS('②【入力】別紙_職員一覧（変更）'!$B$13:$B$112,'②事業所別一覧 (変更)'!B20,'②【入力】別紙_職員一覧（変更）'!$K$13:$K$112,"○"))</f>
        <v/>
      </c>
      <c r="K20" s="91" t="str">
        <f>IF(B20="","",COUNTIFS('②【入力】別紙_職員一覧（変更）'!$B$13:$B$112,'②事業所別一覧 (変更)'!B20,'②【入力】別紙_職員一覧（変更）'!$K$13:$K$112,"○",'②【入力】別紙_職員一覧（変更）'!$L$13:$L$112,$K$6))</f>
        <v/>
      </c>
      <c r="L20" s="91" t="str">
        <f>IF(B20="","",COUNTIFS('②【入力】別紙_職員一覧（変更）'!$B$13:$B$112,'②事業所別一覧 (変更)'!B20,'②【入力】別紙_職員一覧（変更）'!$L$13:$L$112,$L$6))</f>
        <v/>
      </c>
      <c r="M20" s="91" t="str">
        <f>IF(B20="","",COUNTIFS('②【入力】別紙_職員一覧（変更）'!$B$13:$B$112,'②事業所別一覧 (変更)'!B20,'②【入力】別紙_職員一覧（変更）'!$L$13:$L$112,$M$6))</f>
        <v/>
      </c>
      <c r="N20" s="91" t="str">
        <f>IF(B20="","",COUNTIFS('②【入力】別紙_職員一覧（変更）'!$B$13:$B$112,'②事業所別一覧 (変更)'!B20,'②【入力】別紙_職員一覧（変更）'!$L$13:$L$112,$N$6))</f>
        <v/>
      </c>
    </row>
    <row r="21" spans="1:17" ht="20.149999999999999" customHeight="1">
      <c r="A21" s="23">
        <v>15</v>
      </c>
      <c r="B21" s="23" t="str" cm="1">
        <f t="array" ref="B21">IFERROR(IF(INDEX('②【入力】別紙_職員一覧（変更）'!B27:B126,MATCH(0,COUNTIF(B$6:B20,'②【入力】別紙_職員一覧（変更）'!B27:B126),0))=0,"",INDEX('②【入力】別紙_職員一覧（変更）'!B27:B126,MATCH(0,COUNTIF(B$6:B20,'②【入力】別紙_職員一覧（変更）'!B27:B126),0))),"")</f>
        <v/>
      </c>
      <c r="C21" s="91" t="str">
        <f>IF(B21="","",VLOOKUP($B21,'②【入力】別紙_職員一覧（変更）'!$B$13:$Q$112,2,FALSE))</f>
        <v/>
      </c>
      <c r="D21" s="91" t="str">
        <f>IF(B21="","",VLOOKUP($B21,'②【入力】別紙_職員一覧（変更）'!$B$13:$Q$112,3,FALSE))</f>
        <v/>
      </c>
      <c r="E21" s="91" t="str">
        <f>IF(B21="","",VLOOKUP($B21,'②【入力】別紙_職員一覧（変更）'!$B$13:$Q$112,4,FALSE))</f>
        <v/>
      </c>
      <c r="F21" s="91" t="str">
        <f>IF(B21="","",SUMIF('②【入力】別紙_職員一覧（変更）'!$B$13:$B$112,'②事業所別一覧 (変更)'!B21,'②【入力】別紙_職員一覧（変更）'!$Q$13:$Q$112))</f>
        <v/>
      </c>
      <c r="G21" s="91" t="str">
        <f t="shared" si="0"/>
        <v/>
      </c>
      <c r="H21" s="91" t="str">
        <f>IF(B21="","",COUNTIF('②【入力】別紙_職員一覧（変更）'!$B$13:$B$112,'②事業所別一覧 (変更)'!B21))</f>
        <v/>
      </c>
      <c r="I21" s="91" t="str">
        <f>IF(B21="","",COUNTIFS('②【入力】別紙_職員一覧（変更）'!$B$13:$B$112,'②事業所別一覧 (変更)'!B21,'②【入力】別紙_職員一覧（変更）'!$F$13:$F$112,"○"))</f>
        <v/>
      </c>
      <c r="J21" s="91" t="str">
        <f>IF(B21="","",COUNTIFS('②【入力】別紙_職員一覧（変更）'!$B$13:$B$112,'②事業所別一覧 (変更)'!B21,'②【入力】別紙_職員一覧（変更）'!$K$13:$K$112,"○"))</f>
        <v/>
      </c>
      <c r="K21" s="91" t="str">
        <f>IF(B21="","",COUNTIFS('②【入力】別紙_職員一覧（変更）'!$B$13:$B$112,'②事業所別一覧 (変更)'!B21,'②【入力】別紙_職員一覧（変更）'!$K$13:$K$112,"○",'②【入力】別紙_職員一覧（変更）'!$L$13:$L$112,$K$6))</f>
        <v/>
      </c>
      <c r="L21" s="91" t="str">
        <f>IF(B21="","",COUNTIFS('②【入力】別紙_職員一覧（変更）'!$B$13:$B$112,'②事業所別一覧 (変更)'!B21,'②【入力】別紙_職員一覧（変更）'!$L$13:$L$112,$L$6))</f>
        <v/>
      </c>
      <c r="M21" s="91" t="str">
        <f>IF(B21="","",COUNTIFS('②【入力】別紙_職員一覧（変更）'!$B$13:$B$112,'②事業所別一覧 (変更)'!B21,'②【入力】別紙_職員一覧（変更）'!$L$13:$L$112,$M$6))</f>
        <v/>
      </c>
      <c r="N21" s="91" t="str">
        <f>IF(B21="","",COUNTIFS('②【入力】別紙_職員一覧（変更）'!$B$13:$B$112,'②事業所別一覧 (変更)'!B21,'②【入力】別紙_職員一覧（変更）'!$L$13:$L$112,$N$6))</f>
        <v/>
      </c>
    </row>
    <row r="22" spans="1:17" ht="20.149999999999999" customHeight="1">
      <c r="A22" s="23">
        <v>16</v>
      </c>
      <c r="B22" s="23" t="str" cm="1">
        <f t="array" ref="B22">IFERROR(IF(INDEX('②【入力】別紙_職員一覧（変更）'!B28:B127,MATCH(0,COUNTIF(B$6:B21,'②【入力】別紙_職員一覧（変更）'!B28:B127),0))=0,"",INDEX('②【入力】別紙_職員一覧（変更）'!B28:B127,MATCH(0,COUNTIF(B$6:B21,'②【入力】別紙_職員一覧（変更）'!B28:B127),0))),"")</f>
        <v/>
      </c>
      <c r="C22" s="91" t="str">
        <f>IF(B22="","",VLOOKUP($B22,'②【入力】別紙_職員一覧（変更）'!$B$13:$Q$112,2,FALSE))</f>
        <v/>
      </c>
      <c r="D22" s="91" t="str">
        <f>IF(B22="","",VLOOKUP($B22,'②【入力】別紙_職員一覧（変更）'!$B$13:$Q$112,3,FALSE))</f>
        <v/>
      </c>
      <c r="E22" s="91" t="str">
        <f>IF(B22="","",VLOOKUP($B22,'②【入力】別紙_職員一覧（変更）'!$B$13:$Q$112,4,FALSE))</f>
        <v/>
      </c>
      <c r="F22" s="91" t="str">
        <f>IF(B22="","",SUMIF('②【入力】別紙_職員一覧（変更）'!$B$13:$B$112,'②事業所別一覧 (変更)'!B22,'②【入力】別紙_職員一覧（変更）'!$Q$13:$Q$112))</f>
        <v/>
      </c>
      <c r="G22" s="91" t="str">
        <f t="shared" si="0"/>
        <v/>
      </c>
      <c r="H22" s="91" t="str">
        <f>IF(B22="","",COUNTIF('②【入力】別紙_職員一覧（変更）'!$B$13:$B$112,'②事業所別一覧 (変更)'!B22))</f>
        <v/>
      </c>
      <c r="I22" s="91" t="str">
        <f>IF(B22="","",COUNTIFS('②【入力】別紙_職員一覧（変更）'!$B$13:$B$112,'②事業所別一覧 (変更)'!B22,'②【入力】別紙_職員一覧（変更）'!$F$13:$F$112,"○"))</f>
        <v/>
      </c>
      <c r="J22" s="91" t="str">
        <f>IF(B22="","",COUNTIFS('②【入力】別紙_職員一覧（変更）'!$B$13:$B$112,'②事業所別一覧 (変更)'!B22,'②【入力】別紙_職員一覧（変更）'!$K$13:$K$112,"○"))</f>
        <v/>
      </c>
      <c r="K22" s="91" t="str">
        <f>IF(B22="","",COUNTIFS('②【入力】別紙_職員一覧（変更）'!$B$13:$B$112,'②事業所別一覧 (変更)'!B22,'②【入力】別紙_職員一覧（変更）'!$K$13:$K$112,"○",'②【入力】別紙_職員一覧（変更）'!$L$13:$L$112,$K$6))</f>
        <v/>
      </c>
      <c r="L22" s="91" t="str">
        <f>IF(B22="","",COUNTIFS('②【入力】別紙_職員一覧（変更）'!$B$13:$B$112,'②事業所別一覧 (変更)'!B22,'②【入力】別紙_職員一覧（変更）'!$L$13:$L$112,$L$6))</f>
        <v/>
      </c>
      <c r="M22" s="91" t="str">
        <f>IF(B22="","",COUNTIFS('②【入力】別紙_職員一覧（変更）'!$B$13:$B$112,'②事業所別一覧 (変更)'!B22,'②【入力】別紙_職員一覧（変更）'!$L$13:$L$112,$M$6))</f>
        <v/>
      </c>
      <c r="N22" s="91" t="str">
        <f>IF(B22="","",COUNTIFS('②【入力】別紙_職員一覧（変更）'!$B$13:$B$112,'②事業所別一覧 (変更)'!B22,'②【入力】別紙_職員一覧（変更）'!$L$13:$L$112,$N$6))</f>
        <v/>
      </c>
    </row>
    <row r="23" spans="1:17" ht="20.149999999999999" customHeight="1">
      <c r="A23" s="23">
        <v>17</v>
      </c>
      <c r="B23" s="23" t="str" cm="1">
        <f t="array" ref="B23">IFERROR(IF(INDEX('②【入力】別紙_職員一覧（変更）'!B29:B128,MATCH(0,COUNTIF(B$6:B22,'②【入力】別紙_職員一覧（変更）'!B29:B128),0))=0,"",INDEX('②【入力】別紙_職員一覧（変更）'!B29:B128,MATCH(0,COUNTIF(B$6:B22,'②【入力】別紙_職員一覧（変更）'!B29:B128),0))),"")</f>
        <v/>
      </c>
      <c r="C23" s="91" t="str">
        <f>IF(B23="","",VLOOKUP($B23,'②【入力】別紙_職員一覧（変更）'!$B$13:$Q$112,2,FALSE))</f>
        <v/>
      </c>
      <c r="D23" s="91" t="str">
        <f>IF(B23="","",VLOOKUP($B23,'②【入力】別紙_職員一覧（変更）'!$B$13:$Q$112,3,FALSE))</f>
        <v/>
      </c>
      <c r="E23" s="91" t="str">
        <f>IF(B23="","",VLOOKUP($B23,'②【入力】別紙_職員一覧（変更）'!$B$13:$Q$112,4,FALSE))</f>
        <v/>
      </c>
      <c r="F23" s="91" t="str">
        <f>IF(B23="","",SUMIF('②【入力】別紙_職員一覧（変更）'!$B$13:$B$112,'②事業所別一覧 (変更)'!B23,'②【入力】別紙_職員一覧（変更）'!$Q$13:$Q$112))</f>
        <v/>
      </c>
      <c r="G23" s="91" t="str">
        <f t="shared" si="0"/>
        <v/>
      </c>
      <c r="H23" s="91" t="str">
        <f>IF(B23="","",COUNTIF('②【入力】別紙_職員一覧（変更）'!$B$13:$B$112,'②事業所別一覧 (変更)'!B23))</f>
        <v/>
      </c>
      <c r="I23" s="91" t="str">
        <f>IF(B23="","",COUNTIFS('②【入力】別紙_職員一覧（変更）'!$B$13:$B$112,'②事業所別一覧 (変更)'!B23,'②【入力】別紙_職員一覧（変更）'!$F$13:$F$112,"○"))</f>
        <v/>
      </c>
      <c r="J23" s="91" t="str">
        <f>IF(B23="","",COUNTIFS('②【入力】別紙_職員一覧（変更）'!$B$13:$B$112,'②事業所別一覧 (変更)'!B23,'②【入力】別紙_職員一覧（変更）'!$K$13:$K$112,"○"))</f>
        <v/>
      </c>
      <c r="K23" s="91" t="str">
        <f>IF(B23="","",COUNTIFS('②【入力】別紙_職員一覧（変更）'!$B$13:$B$112,'②事業所別一覧 (変更)'!B23,'②【入力】別紙_職員一覧（変更）'!$K$13:$K$112,"○",'②【入力】別紙_職員一覧（変更）'!$L$13:$L$112,$K$6))</f>
        <v/>
      </c>
      <c r="L23" s="91" t="str">
        <f>IF(B23="","",COUNTIFS('②【入力】別紙_職員一覧（変更）'!$B$13:$B$112,'②事業所別一覧 (変更)'!B23,'②【入力】別紙_職員一覧（変更）'!$L$13:$L$112,$L$6))</f>
        <v/>
      </c>
      <c r="M23" s="91" t="str">
        <f>IF(B23="","",COUNTIFS('②【入力】別紙_職員一覧（変更）'!$B$13:$B$112,'②事業所別一覧 (変更)'!B23,'②【入力】別紙_職員一覧（変更）'!$L$13:$L$112,$M$6))</f>
        <v/>
      </c>
      <c r="N23" s="91" t="str">
        <f>IF(B23="","",COUNTIFS('②【入力】別紙_職員一覧（変更）'!$B$13:$B$112,'②事業所別一覧 (変更)'!B23,'②【入力】別紙_職員一覧（変更）'!$L$13:$L$112,$N$6))</f>
        <v/>
      </c>
    </row>
    <row r="24" spans="1:17" ht="20.149999999999999" customHeight="1">
      <c r="A24" s="23">
        <v>18</v>
      </c>
      <c r="B24" s="23" t="str" cm="1">
        <f t="array" ref="B24">IFERROR(IF(INDEX('②【入力】別紙_職員一覧（変更）'!B30:B129,MATCH(0,COUNTIF(B$6:B23,'②【入力】別紙_職員一覧（変更）'!B30:B129),0))=0,"",INDEX('②【入力】別紙_職員一覧（変更）'!B30:B129,MATCH(0,COUNTIF(B$6:B23,'②【入力】別紙_職員一覧（変更）'!B30:B129),0))),"")</f>
        <v/>
      </c>
      <c r="C24" s="91" t="str">
        <f>IF(B24="","",VLOOKUP($B24,'②【入力】別紙_職員一覧（変更）'!$B$13:$Q$112,2,FALSE))</f>
        <v/>
      </c>
      <c r="D24" s="91" t="str">
        <f>IF(B24="","",VLOOKUP($B24,'②【入力】別紙_職員一覧（変更）'!$B$13:$Q$112,3,FALSE))</f>
        <v/>
      </c>
      <c r="E24" s="91" t="str">
        <f>IF(B24="","",VLOOKUP($B24,'②【入力】別紙_職員一覧（変更）'!$B$13:$Q$112,4,FALSE))</f>
        <v/>
      </c>
      <c r="F24" s="91" t="str">
        <f>IF(B24="","",SUMIF('②【入力】別紙_職員一覧（変更）'!$B$13:$B$112,'②事業所別一覧 (変更)'!B24,'②【入力】別紙_職員一覧（変更）'!$Q$13:$Q$112))</f>
        <v/>
      </c>
      <c r="G24" s="91" t="str">
        <f t="shared" si="0"/>
        <v/>
      </c>
      <c r="H24" s="91" t="str">
        <f>IF(B24="","",COUNTIF('②【入力】別紙_職員一覧（変更）'!$B$13:$B$112,'②事業所別一覧 (変更)'!B24))</f>
        <v/>
      </c>
      <c r="I24" s="91" t="str">
        <f>IF(B24="","",COUNTIFS('②【入力】別紙_職員一覧（変更）'!$B$13:$B$112,'②事業所別一覧 (変更)'!B24,'②【入力】別紙_職員一覧（変更）'!$F$13:$F$112,"○"))</f>
        <v/>
      </c>
      <c r="J24" s="91" t="str">
        <f>IF(B24="","",COUNTIFS('②【入力】別紙_職員一覧（変更）'!$B$13:$B$112,'②事業所別一覧 (変更)'!B24,'②【入力】別紙_職員一覧（変更）'!$K$13:$K$112,"○"))</f>
        <v/>
      </c>
      <c r="K24" s="91" t="str">
        <f>IF(B24="","",COUNTIFS('②【入力】別紙_職員一覧（変更）'!$B$13:$B$112,'②事業所別一覧 (変更)'!B24,'②【入力】別紙_職員一覧（変更）'!$K$13:$K$112,"○",'②【入力】別紙_職員一覧（変更）'!$L$13:$L$112,$K$6))</f>
        <v/>
      </c>
      <c r="L24" s="91" t="str">
        <f>IF(B24="","",COUNTIFS('②【入力】別紙_職員一覧（変更）'!$B$13:$B$112,'②事業所別一覧 (変更)'!B24,'②【入力】別紙_職員一覧（変更）'!$L$13:$L$112,$L$6))</f>
        <v/>
      </c>
      <c r="M24" s="91" t="str">
        <f>IF(B24="","",COUNTIFS('②【入力】別紙_職員一覧（変更）'!$B$13:$B$112,'②事業所別一覧 (変更)'!B24,'②【入力】別紙_職員一覧（変更）'!$L$13:$L$112,$M$6))</f>
        <v/>
      </c>
      <c r="N24" s="91" t="str">
        <f>IF(B24="","",COUNTIFS('②【入力】別紙_職員一覧（変更）'!$B$13:$B$112,'②事業所別一覧 (変更)'!B24,'②【入力】別紙_職員一覧（変更）'!$L$13:$L$112,$N$6))</f>
        <v/>
      </c>
    </row>
    <row r="25" spans="1:17" ht="20.149999999999999" customHeight="1">
      <c r="A25" s="23">
        <v>19</v>
      </c>
      <c r="B25" s="23" t="str" cm="1">
        <f t="array" ref="B25">IFERROR(IF(INDEX('②【入力】別紙_職員一覧（変更）'!B31:B130,MATCH(0,COUNTIF(B$6:B24,'②【入力】別紙_職員一覧（変更）'!B31:B130),0))=0,"",INDEX('②【入力】別紙_職員一覧（変更）'!B31:B130,MATCH(0,COUNTIF(B$6:B24,'②【入力】別紙_職員一覧（変更）'!B31:B130),0))),"")</f>
        <v/>
      </c>
      <c r="C25" s="91" t="str">
        <f>IF(B25="","",VLOOKUP($B25,'②【入力】別紙_職員一覧（変更）'!$B$13:$Q$112,2,FALSE))</f>
        <v/>
      </c>
      <c r="D25" s="91" t="str">
        <f>IF(B25="","",VLOOKUP($B25,'②【入力】別紙_職員一覧（変更）'!$B$13:$Q$112,3,FALSE))</f>
        <v/>
      </c>
      <c r="E25" s="91" t="str">
        <f>IF(B25="","",VLOOKUP($B25,'②【入力】別紙_職員一覧（変更）'!$B$13:$Q$112,4,FALSE))</f>
        <v/>
      </c>
      <c r="F25" s="91" t="str">
        <f>IF(B25="","",SUMIF('②【入力】別紙_職員一覧（変更）'!$B$13:$B$112,'②事業所別一覧 (変更)'!B25,'②【入力】別紙_職員一覧（変更）'!$Q$13:$Q$112))</f>
        <v/>
      </c>
      <c r="G25" s="91" t="str">
        <f t="shared" si="0"/>
        <v/>
      </c>
      <c r="H25" s="91" t="str">
        <f>IF(B25="","",COUNTIF('②【入力】別紙_職員一覧（変更）'!$B$13:$B$112,'②事業所別一覧 (変更)'!B25))</f>
        <v/>
      </c>
      <c r="I25" s="91" t="str">
        <f>IF(B25="","",COUNTIFS('②【入力】別紙_職員一覧（変更）'!$B$13:$B$112,'②事業所別一覧 (変更)'!B25,'②【入力】別紙_職員一覧（変更）'!$F$13:$F$112,"○"))</f>
        <v/>
      </c>
      <c r="J25" s="91" t="str">
        <f>IF(B25="","",COUNTIFS('②【入力】別紙_職員一覧（変更）'!$B$13:$B$112,'②事業所別一覧 (変更)'!B25,'②【入力】別紙_職員一覧（変更）'!$K$13:$K$112,"○"))</f>
        <v/>
      </c>
      <c r="K25" s="91" t="str">
        <f>IF(B25="","",COUNTIFS('②【入力】別紙_職員一覧（変更）'!$B$13:$B$112,'②事業所別一覧 (変更)'!B25,'②【入力】別紙_職員一覧（変更）'!$K$13:$K$112,"○",'②【入力】別紙_職員一覧（変更）'!$L$13:$L$112,$K$6))</f>
        <v/>
      </c>
      <c r="L25" s="91" t="str">
        <f>IF(B25="","",COUNTIFS('②【入力】別紙_職員一覧（変更）'!$B$13:$B$112,'②事業所別一覧 (変更)'!B25,'②【入力】別紙_職員一覧（変更）'!$L$13:$L$112,$L$6))</f>
        <v/>
      </c>
      <c r="M25" s="91" t="str">
        <f>IF(B25="","",COUNTIFS('②【入力】別紙_職員一覧（変更）'!$B$13:$B$112,'②事業所別一覧 (変更)'!B25,'②【入力】別紙_職員一覧（変更）'!$L$13:$L$112,$M$6))</f>
        <v/>
      </c>
      <c r="N25" s="91" t="str">
        <f>IF(B25="","",COUNTIFS('②【入力】別紙_職員一覧（変更）'!$B$13:$B$112,'②事業所別一覧 (変更)'!B25,'②【入力】別紙_職員一覧（変更）'!$L$13:$L$112,$N$6))</f>
        <v/>
      </c>
    </row>
    <row r="26" spans="1:17" ht="20.149999999999999" customHeight="1">
      <c r="A26" s="23">
        <v>20</v>
      </c>
      <c r="B26" s="23" t="str" cm="1">
        <f t="array" ref="B26">IFERROR(IF(INDEX('②【入力】別紙_職員一覧（変更）'!B32:B131,MATCH(0,COUNTIF(B$6:B25,'②【入力】別紙_職員一覧（変更）'!B32:B131),0))=0,"",INDEX('②【入力】別紙_職員一覧（変更）'!B32:B131,MATCH(0,COUNTIF(B$6:B25,'②【入力】別紙_職員一覧（変更）'!B32:B131),0))),"")</f>
        <v/>
      </c>
      <c r="C26" s="91" t="str">
        <f>IF(B26="","",VLOOKUP($B26,'②【入力】別紙_職員一覧（変更）'!$B$13:$Q$112,2,FALSE))</f>
        <v/>
      </c>
      <c r="D26" s="91" t="str">
        <f>IF(B26="","",VLOOKUP($B26,'②【入力】別紙_職員一覧（変更）'!$B$13:$Q$112,3,FALSE))</f>
        <v/>
      </c>
      <c r="E26" s="91" t="str">
        <f>IF(B26="","",VLOOKUP($B26,'②【入力】別紙_職員一覧（変更）'!$B$13:$Q$112,4,FALSE))</f>
        <v/>
      </c>
      <c r="F26" s="91" t="str">
        <f>IF(B26="","",SUMIF('②【入力】別紙_職員一覧（変更）'!$B$13:$B$112,'②事業所別一覧 (変更)'!B26,'②【入力】別紙_職員一覧（変更）'!$Q$13:$Q$112))</f>
        <v/>
      </c>
      <c r="G26" s="91" t="str">
        <f t="shared" si="0"/>
        <v/>
      </c>
      <c r="H26" s="91" t="str">
        <f>IF(B26="","",COUNTIF('②【入力】別紙_職員一覧（変更）'!$B$13:$B$112,'②事業所別一覧 (変更)'!B26))</f>
        <v/>
      </c>
      <c r="I26" s="91" t="str">
        <f>IF(B26="","",COUNTIFS('②【入力】別紙_職員一覧（変更）'!$B$13:$B$112,'②事業所別一覧 (変更)'!B26,'②【入力】別紙_職員一覧（変更）'!$F$13:$F$112,"○"))</f>
        <v/>
      </c>
      <c r="J26" s="91" t="str">
        <f>IF(B26="","",COUNTIFS('②【入力】別紙_職員一覧（変更）'!$B$13:$B$112,'②事業所別一覧 (変更)'!B26,'②【入力】別紙_職員一覧（変更）'!$K$13:$K$112,"○"))</f>
        <v/>
      </c>
      <c r="K26" s="91" t="str">
        <f>IF(B26="","",COUNTIFS('②【入力】別紙_職員一覧（変更）'!$B$13:$B$112,'②事業所別一覧 (変更)'!B26,'②【入力】別紙_職員一覧（変更）'!$K$13:$K$112,"○",'②【入力】別紙_職員一覧（変更）'!$L$13:$L$112,$K$6))</f>
        <v/>
      </c>
      <c r="L26" s="91" t="str">
        <f>IF(B26="","",COUNTIFS('②【入力】別紙_職員一覧（変更）'!$B$13:$B$112,'②事業所別一覧 (変更)'!B26,'②【入力】別紙_職員一覧（変更）'!$L$13:$L$112,$L$6))</f>
        <v/>
      </c>
      <c r="M26" s="91" t="str">
        <f>IF(B26="","",COUNTIFS('②【入力】別紙_職員一覧（変更）'!$B$13:$B$112,'②事業所別一覧 (変更)'!B26,'②【入力】別紙_職員一覧（変更）'!$L$13:$L$112,$M$6))</f>
        <v/>
      </c>
      <c r="N26" s="91" t="str">
        <f>IF(B26="","",COUNTIFS('②【入力】別紙_職員一覧（変更）'!$B$13:$B$112,'②事業所別一覧 (変更)'!B26,'②【入力】別紙_職員一覧（変更）'!$L$13:$L$112,$N$6))</f>
        <v/>
      </c>
    </row>
    <row r="27" spans="1:17" ht="46" customHeight="1">
      <c r="C27" s="91"/>
      <c r="D27" s="91"/>
      <c r="E27" s="91" t="s">
        <v>159</v>
      </c>
      <c r="F27" s="91">
        <f>SUM(F7:F26)</f>
        <v>0</v>
      </c>
      <c r="G27" s="91">
        <f>ROUNDDOWN(F27+ROUNDUP(F27*0.15,0),-3)</f>
        <v>0</v>
      </c>
      <c r="H27" s="91">
        <f t="shared" ref="H27:N27" si="1">SUM(H7:H26)</f>
        <v>0</v>
      </c>
      <c r="I27" s="91">
        <f t="shared" si="1"/>
        <v>0</v>
      </c>
      <c r="J27" s="91">
        <f t="shared" si="1"/>
        <v>0</v>
      </c>
      <c r="K27" s="91">
        <f t="shared" si="1"/>
        <v>0</v>
      </c>
      <c r="L27" s="91">
        <f>SUM(L7:L26)</f>
        <v>0</v>
      </c>
      <c r="M27" s="91">
        <f t="shared" si="1"/>
        <v>0</v>
      </c>
      <c r="N27" s="91">
        <f t="shared" si="1"/>
        <v>0</v>
      </c>
    </row>
    <row r="28" spans="1:17">
      <c r="G28" s="19" t="s">
        <v>160</v>
      </c>
    </row>
    <row r="29" spans="1:17">
      <c r="G29" s="19" t="s">
        <v>161</v>
      </c>
      <c r="Q29" s="5"/>
    </row>
    <row r="30" spans="1:17">
      <c r="Q30" s="5"/>
    </row>
    <row r="31" spans="1:17">
      <c r="Q31" s="5"/>
    </row>
    <row r="32" spans="1:17">
      <c r="Q32" s="5"/>
    </row>
    <row r="33" spans="17:17">
      <c r="Q33" s="5"/>
    </row>
    <row r="34" spans="17:17">
      <c r="Q34" s="5"/>
    </row>
    <row r="35" spans="17:17">
      <c r="Q35" s="5"/>
    </row>
    <row r="37" spans="17:17">
      <c r="Q37" s="5"/>
    </row>
    <row r="38" spans="17:17">
      <c r="Q38" s="5"/>
    </row>
    <row r="39" spans="17:17">
      <c r="Q39" s="5"/>
    </row>
    <row r="40" spans="17:17">
      <c r="Q40" s="5"/>
    </row>
    <row r="41" spans="17:17">
      <c r="Q41" s="5"/>
    </row>
    <row r="42" spans="17:17">
      <c r="Q42" s="5"/>
    </row>
    <row r="43" spans="17:17">
      <c r="Q43" s="5"/>
    </row>
    <row r="45" spans="17:17">
      <c r="Q45" s="5"/>
    </row>
    <row r="46" spans="17:17">
      <c r="Q46" s="5"/>
    </row>
    <row r="47" spans="17:17">
      <c r="Q47" s="5"/>
    </row>
    <row r="48" spans="17:17">
      <c r="Q48" s="5"/>
    </row>
    <row r="49" spans="17:17">
      <c r="Q49" s="5"/>
    </row>
    <row r="50" spans="17:17">
      <c r="Q50" s="5"/>
    </row>
    <row r="51" spans="17:17">
      <c r="Q51" s="5"/>
    </row>
    <row r="52" spans="17:17">
      <c r="Q52" s="5"/>
    </row>
    <row r="58" spans="17:17">
      <c r="Q58" s="5"/>
    </row>
    <row r="59" spans="17:17">
      <c r="Q59" s="5"/>
    </row>
    <row r="60" spans="17:17">
      <c r="Q60" s="5"/>
    </row>
    <row r="62" spans="17:17">
      <c r="Q62" s="5"/>
    </row>
    <row r="63" spans="17:17">
      <c r="Q63" s="5"/>
    </row>
    <row r="64" spans="17:17">
      <c r="Q64" s="5"/>
    </row>
    <row r="65" spans="17:17">
      <c r="Q65" s="5"/>
    </row>
    <row r="66" spans="17:17">
      <c r="Q66" s="5"/>
    </row>
    <row r="67" spans="17:17">
      <c r="Q67" s="5"/>
    </row>
    <row r="68" spans="17:17">
      <c r="Q68" s="5"/>
    </row>
    <row r="70" spans="17:17">
      <c r="Q70" s="5"/>
    </row>
    <row r="71" spans="17:17">
      <c r="Q71" s="5"/>
    </row>
    <row r="72" spans="17:17">
      <c r="Q72" s="5"/>
    </row>
    <row r="73" spans="17:17">
      <c r="Q73" s="5"/>
    </row>
    <row r="74" spans="17:17">
      <c r="Q74" s="5"/>
    </row>
    <row r="75" spans="17:17">
      <c r="Q75" s="5"/>
    </row>
    <row r="76" spans="17:17">
      <c r="Q76" s="5"/>
    </row>
    <row r="78" spans="17:17">
      <c r="Q78" s="5"/>
    </row>
    <row r="79" spans="17:17">
      <c r="Q79" s="5"/>
    </row>
    <row r="80" spans="17:17">
      <c r="Q80" s="5"/>
    </row>
    <row r="81" spans="17:17">
      <c r="Q81" s="5"/>
    </row>
    <row r="82" spans="17:17">
      <c r="Q82" s="5"/>
    </row>
    <row r="83" spans="17:17">
      <c r="Q83" s="5"/>
    </row>
    <row r="84" spans="17:17">
      <c r="Q84" s="5"/>
    </row>
    <row r="86" spans="17:17">
      <c r="Q86" s="5"/>
    </row>
    <row r="87" spans="17:17">
      <c r="Q87" s="5"/>
    </row>
    <row r="88" spans="17:17">
      <c r="Q88" s="5"/>
    </row>
    <row r="89" spans="17:17">
      <c r="Q89" s="5"/>
    </row>
    <row r="90" spans="17:17">
      <c r="Q90" s="5"/>
    </row>
    <row r="91" spans="17:17">
      <c r="Q91" s="5"/>
    </row>
    <row r="92" spans="17:17">
      <c r="Q92" s="5"/>
    </row>
    <row r="98" spans="17:17">
      <c r="Q98" s="5"/>
    </row>
    <row r="99" spans="17:17">
      <c r="Q99" s="5"/>
    </row>
    <row r="100" spans="17:17">
      <c r="Q100" s="5"/>
    </row>
    <row r="101" spans="17:17">
      <c r="Q101" s="5"/>
    </row>
    <row r="103" spans="17:17">
      <c r="Q103" s="5"/>
    </row>
    <row r="104" spans="17:17">
      <c r="Q104" s="5"/>
    </row>
    <row r="105" spans="17:17">
      <c r="Q105" s="5"/>
    </row>
    <row r="106" spans="17:17">
      <c r="Q106" s="5"/>
    </row>
    <row r="107" spans="17:17">
      <c r="Q107" s="5"/>
    </row>
    <row r="108" spans="17:17">
      <c r="Q108" s="5"/>
    </row>
    <row r="109" spans="17:17">
      <c r="Q109" s="5"/>
    </row>
    <row r="111" spans="17:17">
      <c r="Q111" s="5"/>
    </row>
    <row r="112" spans="17:17">
      <c r="Q112" s="5"/>
    </row>
    <row r="113" spans="17:17">
      <c r="Q113" s="5"/>
    </row>
    <row r="114" spans="17:17">
      <c r="Q114" s="5"/>
    </row>
    <row r="115" spans="17:17">
      <c r="Q115" s="5"/>
    </row>
    <row r="116" spans="17:17">
      <c r="Q116" s="5"/>
    </row>
    <row r="117" spans="17:17">
      <c r="Q117" s="5"/>
    </row>
  </sheetData>
  <sheetProtection algorithmName="SHA-512" hashValue="sUNUApJGYql0/VwGr/OSAOSFIah9uWn3UEOrPRmkT00YY4V7ludUqzuRm17myI31Gsf0x0p6lK3d6vLeET9XYw==" saltValue="aSjHCQQVtTedwrzJJKpq7A==" spinCount="100000" sheet="1" objects="1" scenarios="1" selectLockedCells="1"/>
  <mergeCells count="2">
    <mergeCell ref="C1:M1"/>
    <mergeCell ref="K3:N3"/>
  </mergeCells>
  <phoneticPr fontId="1"/>
  <pageMargins left="0.51181102362204722" right="0.51181102362204722" top="0.74803149606299213" bottom="0.55118110236220474" header="0.31496062992125978" footer="0.31496062992125978"/>
  <pageSetup paperSize="9" scale="42" orientation="portrait"/>
  <extLst>
    <ext xmlns:x14="http://schemas.microsoft.com/office/spreadsheetml/2009/9/main" uri="{78C0D931-6437-407d-A8EE-F0AAD7539E65}">
      <x14:conditionalFormattings>
        <x14:conditionalFormatting xmlns:xm="http://schemas.microsoft.com/office/excel/2006/main">
          <x14:cfRule type="expression" priority="1" id="{3F657707-4117-4B50-9507-F2F2E7FAAF33}">
            <xm:f>C7&lt;&gt;①事業所別一覧!C7</xm:f>
            <x14:dxf>
              <fill>
                <patternFill>
                  <bgColor rgb="FFFFC000"/>
                </patternFill>
              </fill>
            </x14:dxf>
          </x14:cfRule>
          <xm:sqref>C7:N27</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pageSetUpPr fitToPage="1"/>
  </sheetPr>
  <dimension ref="B1:AE96"/>
  <sheetViews>
    <sheetView showGridLines="0" zoomScaleNormal="100" zoomScaleSheetLayoutView="100" workbookViewId="0">
      <selection activeCell="AC11" sqref="AC11:AD11"/>
    </sheetView>
  </sheetViews>
  <sheetFormatPr defaultColWidth="8.58203125" defaultRowHeight="13"/>
  <cols>
    <col min="1" max="33" width="2.58203125" style="43" customWidth="1"/>
    <col min="34" max="34" width="8.58203125" style="43" customWidth="1"/>
    <col min="35" max="16384" width="8.58203125" style="43"/>
  </cols>
  <sheetData>
    <row r="1" spans="2:31" ht="12" customHeight="1">
      <c r="B1" s="262" t="s">
        <v>195</v>
      </c>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row>
    <row r="2" spans="2:31" ht="12" customHeight="1">
      <c r="B2" s="252"/>
      <c r="C2" s="252"/>
      <c r="D2" s="252"/>
      <c r="E2" s="252"/>
      <c r="F2" s="252"/>
      <c r="G2" s="252"/>
      <c r="H2" s="252"/>
      <c r="I2" s="252"/>
      <c r="J2" s="252"/>
      <c r="K2" s="252"/>
      <c r="L2" s="252"/>
      <c r="M2" s="252"/>
      <c r="N2" s="252"/>
      <c r="O2" s="252"/>
      <c r="P2" s="252"/>
      <c r="Q2" s="252"/>
      <c r="R2" s="252"/>
      <c r="S2" s="252"/>
      <c r="T2" s="252"/>
      <c r="U2" s="252"/>
      <c r="V2" s="252"/>
      <c r="W2" s="252"/>
      <c r="X2" s="252"/>
      <c r="Y2" s="252"/>
      <c r="Z2" s="252"/>
      <c r="AA2" s="252"/>
      <c r="AB2" s="252"/>
      <c r="AC2" s="252"/>
      <c r="AD2" s="252"/>
    </row>
    <row r="3" spans="2:31" s="61" customFormat="1" ht="22" customHeight="1">
      <c r="C3" s="62"/>
      <c r="V3" s="63" t="str">
        <f>【入力シート】!J8</f>
        <v>令和</v>
      </c>
      <c r="W3" s="63"/>
      <c r="X3" s="64" t="str">
        <f>IF(【入力シート】!L8="","",【入力シート】!L8)</f>
        <v/>
      </c>
      <c r="Y3" s="63" t="s">
        <v>32</v>
      </c>
      <c r="Z3" s="282" t="str">
        <f>IF(【入力シート】!O8="","",【入力シート】!O8)</f>
        <v/>
      </c>
      <c r="AA3" s="198"/>
      <c r="AB3" s="63" t="s">
        <v>33</v>
      </c>
      <c r="AC3" s="282" t="str">
        <f>IF(【入力シート】!S8="","",【入力シート】!S8)</f>
        <v/>
      </c>
      <c r="AD3" s="198"/>
      <c r="AE3" s="63" t="s">
        <v>34</v>
      </c>
    </row>
    <row r="4" spans="2:31" ht="6" customHeight="1"/>
    <row r="5" spans="2:31" ht="18" customHeight="1">
      <c r="C5" s="44"/>
      <c r="L5" s="43" t="s">
        <v>58</v>
      </c>
      <c r="P5" s="261" t="str">
        <f>IF(【入力シート】!J27="","",【入力シート】!J27)</f>
        <v/>
      </c>
      <c r="Q5" s="198"/>
      <c r="R5" s="198"/>
      <c r="S5" s="198"/>
      <c r="T5" s="198"/>
      <c r="U5" s="198"/>
      <c r="V5" s="198"/>
      <c r="W5" s="198"/>
      <c r="X5" s="198"/>
      <c r="Y5" s="198"/>
      <c r="Z5" s="198"/>
      <c r="AA5" s="198"/>
      <c r="AB5" s="198"/>
      <c r="AC5" s="198"/>
      <c r="AD5" s="198"/>
      <c r="AE5" s="198"/>
    </row>
    <row r="6" spans="2:31" ht="6" customHeight="1"/>
    <row r="7" spans="2:31">
      <c r="B7" s="267" t="str">
        <f>"　"&amp;【入力シート】!C1&amp;【入力シート】!D1&amp;"年度杉並区介護職員・介護支援専門員居住支援特別手当事業補助金の変更交付申請にあたり、次の項目を確認したことを報告します。"</f>
        <v>　令和８年度杉並区介護職員・介護支援専門員居住支援特別手当事業補助金の変更交付申請にあたり、次の項目を確認したことを報告します。</v>
      </c>
      <c r="C7" s="252"/>
      <c r="D7" s="252"/>
      <c r="E7" s="252"/>
      <c r="F7" s="252"/>
      <c r="G7" s="252"/>
      <c r="H7" s="252"/>
      <c r="I7" s="252"/>
      <c r="J7" s="252"/>
      <c r="K7" s="252"/>
      <c r="L7" s="252"/>
      <c r="M7" s="252"/>
      <c r="N7" s="252"/>
      <c r="O7" s="252"/>
      <c r="P7" s="252"/>
      <c r="Q7" s="252"/>
      <c r="R7" s="252"/>
      <c r="S7" s="252"/>
      <c r="T7" s="252"/>
      <c r="U7" s="252"/>
      <c r="V7" s="252"/>
      <c r="W7" s="252"/>
      <c r="X7" s="252"/>
      <c r="Y7" s="252"/>
      <c r="Z7" s="252"/>
      <c r="AA7" s="252"/>
      <c r="AB7" s="252"/>
      <c r="AC7" s="252"/>
      <c r="AD7" s="252"/>
    </row>
    <row r="8" spans="2:31">
      <c r="B8" s="252"/>
      <c r="C8" s="252"/>
      <c r="D8" s="252"/>
      <c r="E8" s="252"/>
      <c r="F8" s="252"/>
      <c r="G8" s="252"/>
      <c r="H8" s="252"/>
      <c r="I8" s="252"/>
      <c r="J8" s="252"/>
      <c r="K8" s="252"/>
      <c r="L8" s="252"/>
      <c r="M8" s="252"/>
      <c r="N8" s="252"/>
      <c r="O8" s="252"/>
      <c r="P8" s="252"/>
      <c r="Q8" s="252"/>
      <c r="R8" s="252"/>
      <c r="S8" s="252"/>
      <c r="T8" s="252"/>
      <c r="U8" s="252"/>
      <c r="V8" s="252"/>
      <c r="W8" s="252"/>
      <c r="X8" s="252"/>
      <c r="Y8" s="252"/>
      <c r="Z8" s="252"/>
      <c r="AA8" s="252"/>
      <c r="AB8" s="252"/>
      <c r="AC8" s="252"/>
      <c r="AD8" s="252"/>
    </row>
    <row r="9" spans="2:31" ht="5.5" customHeight="1">
      <c r="B9" s="47"/>
      <c r="C9" s="47"/>
      <c r="D9" s="47"/>
      <c r="E9" s="47"/>
      <c r="F9" s="47"/>
      <c r="G9" s="47"/>
      <c r="H9" s="47"/>
      <c r="I9" s="47"/>
      <c r="J9" s="47"/>
      <c r="K9" s="47"/>
      <c r="L9" s="47"/>
      <c r="M9" s="47"/>
      <c r="N9" s="47"/>
      <c r="O9" s="47"/>
      <c r="P9" s="47"/>
      <c r="Q9" s="47"/>
      <c r="R9" s="47"/>
      <c r="S9" s="47"/>
      <c r="T9" s="47"/>
      <c r="U9" s="47"/>
      <c r="V9" s="47"/>
      <c r="W9" s="47"/>
      <c r="X9" s="47"/>
      <c r="Y9" s="47"/>
      <c r="Z9" s="47"/>
      <c r="AA9" s="47"/>
      <c r="AB9" s="47"/>
      <c r="AC9" s="47"/>
      <c r="AD9" s="47"/>
    </row>
    <row r="10" spans="2:31" ht="20.149999999999999" customHeight="1">
      <c r="B10" s="65" t="s">
        <v>163</v>
      </c>
      <c r="C10" s="66"/>
      <c r="D10" s="66"/>
      <c r="E10" s="66"/>
      <c r="F10" s="67"/>
      <c r="G10" s="68"/>
      <c r="H10" s="68"/>
      <c r="I10" s="68"/>
      <c r="J10" s="68"/>
      <c r="K10" s="68"/>
      <c r="L10" s="68"/>
      <c r="M10" s="68"/>
      <c r="N10" s="68"/>
      <c r="O10" s="68"/>
      <c r="P10" s="68"/>
      <c r="Q10" s="68"/>
      <c r="R10" s="68"/>
      <c r="S10" s="68"/>
      <c r="T10" s="68"/>
      <c r="U10" s="68"/>
      <c r="V10" s="68"/>
      <c r="W10" s="68"/>
      <c r="X10" s="68"/>
      <c r="Y10" s="68"/>
      <c r="Z10" s="68"/>
      <c r="AA10" s="68"/>
      <c r="AB10" s="68"/>
      <c r="AC10" s="69"/>
      <c r="AD10" s="70"/>
    </row>
    <row r="11" spans="2:31" ht="33" customHeight="1">
      <c r="B11" s="71" t="s">
        <v>164</v>
      </c>
      <c r="C11" s="72"/>
      <c r="D11" s="72"/>
      <c r="E11" s="73"/>
      <c r="F11" s="285" t="s">
        <v>165</v>
      </c>
      <c r="G11" s="187"/>
      <c r="H11" s="187"/>
      <c r="I11" s="187"/>
      <c r="J11" s="187"/>
      <c r="K11" s="187"/>
      <c r="L11" s="187"/>
      <c r="M11" s="187"/>
      <c r="N11" s="187"/>
      <c r="O11" s="187"/>
      <c r="P11" s="187"/>
      <c r="Q11" s="187"/>
      <c r="R11" s="187"/>
      <c r="S11" s="187"/>
      <c r="T11" s="187"/>
      <c r="U11" s="187"/>
      <c r="V11" s="187"/>
      <c r="W11" s="187"/>
      <c r="X11" s="187"/>
      <c r="Y11" s="187"/>
      <c r="Z11" s="187"/>
      <c r="AA11" s="187"/>
      <c r="AB11" s="188"/>
      <c r="AC11" s="283" t="s">
        <v>166</v>
      </c>
      <c r="AD11" s="184"/>
    </row>
    <row r="12" spans="2:31" ht="33" customHeight="1">
      <c r="B12" s="74" t="s">
        <v>167</v>
      </c>
      <c r="C12" s="75"/>
      <c r="D12" s="75"/>
      <c r="E12" s="76"/>
      <c r="F12" s="285" t="s">
        <v>168</v>
      </c>
      <c r="G12" s="187"/>
      <c r="H12" s="187"/>
      <c r="I12" s="187"/>
      <c r="J12" s="187"/>
      <c r="K12" s="187"/>
      <c r="L12" s="187"/>
      <c r="M12" s="187"/>
      <c r="N12" s="187"/>
      <c r="O12" s="187"/>
      <c r="P12" s="187"/>
      <c r="Q12" s="187"/>
      <c r="R12" s="187"/>
      <c r="S12" s="187"/>
      <c r="T12" s="187"/>
      <c r="U12" s="187"/>
      <c r="V12" s="187"/>
      <c r="W12" s="187"/>
      <c r="X12" s="187"/>
      <c r="Y12" s="187"/>
      <c r="Z12" s="187"/>
      <c r="AA12" s="187"/>
      <c r="AB12" s="188"/>
      <c r="AC12" s="283" t="s">
        <v>196</v>
      </c>
      <c r="AD12" s="184"/>
    </row>
    <row r="13" spans="2:31" ht="33" customHeight="1">
      <c r="B13" s="77"/>
      <c r="C13" s="78"/>
      <c r="D13" s="78"/>
      <c r="E13" s="79"/>
      <c r="F13" s="285" t="s">
        <v>169</v>
      </c>
      <c r="G13" s="187"/>
      <c r="H13" s="187"/>
      <c r="I13" s="187"/>
      <c r="J13" s="187"/>
      <c r="K13" s="187"/>
      <c r="L13" s="187"/>
      <c r="M13" s="187"/>
      <c r="N13" s="187"/>
      <c r="O13" s="187"/>
      <c r="P13" s="187"/>
      <c r="Q13" s="187"/>
      <c r="R13" s="187"/>
      <c r="S13" s="187"/>
      <c r="T13" s="187"/>
      <c r="U13" s="187"/>
      <c r="V13" s="187"/>
      <c r="W13" s="187"/>
      <c r="X13" s="187"/>
      <c r="Y13" s="187"/>
      <c r="Z13" s="187"/>
      <c r="AA13" s="187"/>
      <c r="AB13" s="188"/>
      <c r="AC13" s="283" t="s">
        <v>196</v>
      </c>
      <c r="AD13" s="184"/>
    </row>
    <row r="14" spans="2:31" ht="62.5" customHeight="1">
      <c r="B14" s="284" t="s">
        <v>170</v>
      </c>
      <c r="C14" s="212"/>
      <c r="D14" s="212"/>
      <c r="E14" s="213"/>
      <c r="F14" s="285" t="s">
        <v>171</v>
      </c>
      <c r="G14" s="187"/>
      <c r="H14" s="187"/>
      <c r="I14" s="187"/>
      <c r="J14" s="187"/>
      <c r="K14" s="187"/>
      <c r="L14" s="187"/>
      <c r="M14" s="187"/>
      <c r="N14" s="187"/>
      <c r="O14" s="187"/>
      <c r="P14" s="187"/>
      <c r="Q14" s="187"/>
      <c r="R14" s="187"/>
      <c r="S14" s="187"/>
      <c r="T14" s="187"/>
      <c r="U14" s="187"/>
      <c r="V14" s="187"/>
      <c r="W14" s="187"/>
      <c r="X14" s="187"/>
      <c r="Y14" s="187"/>
      <c r="Z14" s="187"/>
      <c r="AA14" s="187"/>
      <c r="AB14" s="188"/>
      <c r="AC14" s="283" t="s">
        <v>196</v>
      </c>
      <c r="AD14" s="184"/>
    </row>
    <row r="15" spans="2:31" ht="47.15" customHeight="1">
      <c r="B15" s="214"/>
      <c r="C15" s="198"/>
      <c r="D15" s="198"/>
      <c r="E15" s="199"/>
      <c r="F15" s="285" t="s">
        <v>172</v>
      </c>
      <c r="G15" s="187"/>
      <c r="H15" s="187"/>
      <c r="I15" s="187"/>
      <c r="J15" s="187"/>
      <c r="K15" s="187"/>
      <c r="L15" s="187"/>
      <c r="M15" s="187"/>
      <c r="N15" s="187"/>
      <c r="O15" s="187"/>
      <c r="P15" s="187"/>
      <c r="Q15" s="187"/>
      <c r="R15" s="187"/>
      <c r="S15" s="187"/>
      <c r="T15" s="187"/>
      <c r="U15" s="187"/>
      <c r="V15" s="187"/>
      <c r="W15" s="187"/>
      <c r="X15" s="187"/>
      <c r="Y15" s="187"/>
      <c r="Z15" s="187"/>
      <c r="AA15" s="187"/>
      <c r="AB15" s="188"/>
      <c r="AC15" s="283" t="s">
        <v>196</v>
      </c>
      <c r="AD15" s="184"/>
    </row>
    <row r="16" spans="2:31" ht="146.25" customHeight="1">
      <c r="B16" s="290" t="s">
        <v>173</v>
      </c>
      <c r="C16" s="212"/>
      <c r="D16" s="212"/>
      <c r="E16" s="213"/>
      <c r="F16" s="287" t="s">
        <v>268</v>
      </c>
      <c r="G16" s="288"/>
      <c r="H16" s="288"/>
      <c r="I16" s="288"/>
      <c r="J16" s="288"/>
      <c r="K16" s="288"/>
      <c r="L16" s="288"/>
      <c r="M16" s="288"/>
      <c r="N16" s="288"/>
      <c r="O16" s="288"/>
      <c r="P16" s="288"/>
      <c r="Q16" s="288"/>
      <c r="R16" s="288"/>
      <c r="S16" s="288"/>
      <c r="T16" s="288"/>
      <c r="U16" s="288"/>
      <c r="V16" s="288"/>
      <c r="W16" s="288"/>
      <c r="X16" s="288"/>
      <c r="Y16" s="288"/>
      <c r="Z16" s="288"/>
      <c r="AA16" s="288"/>
      <c r="AB16" s="289"/>
      <c r="AC16" s="283" t="s">
        <v>196</v>
      </c>
      <c r="AD16" s="184"/>
    </row>
    <row r="17" spans="2:30" s="83" customFormat="1" ht="20.149999999999999" customHeight="1">
      <c r="B17" s="80" t="s">
        <v>174</v>
      </c>
      <c r="C17" s="81"/>
      <c r="D17" s="81"/>
      <c r="E17" s="81"/>
      <c r="F17" s="82"/>
      <c r="G17" s="82"/>
      <c r="H17" s="82"/>
      <c r="I17" s="82"/>
      <c r="J17" s="82"/>
      <c r="K17" s="82"/>
      <c r="L17" s="82"/>
      <c r="M17" s="82"/>
      <c r="N17" s="82"/>
      <c r="O17" s="82"/>
      <c r="P17" s="82"/>
      <c r="Q17" s="82"/>
      <c r="R17" s="82"/>
      <c r="S17" s="82"/>
      <c r="T17" s="82"/>
      <c r="U17" s="82"/>
      <c r="V17" s="82"/>
      <c r="W17" s="82"/>
      <c r="X17" s="82"/>
      <c r="Y17" s="82"/>
      <c r="Z17" s="82"/>
      <c r="AA17" s="82"/>
      <c r="AB17" s="82"/>
      <c r="AC17" s="286"/>
      <c r="AD17" s="199"/>
    </row>
    <row r="18" spans="2:30" s="83" customFormat="1" ht="41.5" customHeight="1">
      <c r="B18" s="84" t="s">
        <v>175</v>
      </c>
      <c r="C18" s="85"/>
      <c r="D18" s="85"/>
      <c r="E18" s="85"/>
      <c r="F18" s="307" t="s">
        <v>176</v>
      </c>
      <c r="G18" s="187"/>
      <c r="H18" s="187"/>
      <c r="I18" s="187"/>
      <c r="J18" s="187"/>
      <c r="K18" s="187"/>
      <c r="L18" s="187"/>
      <c r="M18" s="187"/>
      <c r="N18" s="187"/>
      <c r="O18" s="187"/>
      <c r="P18" s="187"/>
      <c r="Q18" s="187"/>
      <c r="R18" s="187"/>
      <c r="S18" s="187"/>
      <c r="T18" s="187"/>
      <c r="U18" s="187"/>
      <c r="V18" s="187"/>
      <c r="W18" s="187"/>
      <c r="X18" s="187"/>
      <c r="Y18" s="187"/>
      <c r="Z18" s="187"/>
      <c r="AA18" s="187"/>
      <c r="AB18" s="188"/>
      <c r="AC18" s="283" t="s">
        <v>196</v>
      </c>
      <c r="AD18" s="184"/>
    </row>
    <row r="19" spans="2:30" s="83" customFormat="1" ht="75" customHeight="1">
      <c r="B19" s="86" t="s">
        <v>177</v>
      </c>
      <c r="C19" s="87"/>
      <c r="D19" s="88"/>
      <c r="E19" s="88"/>
      <c r="F19" s="287" t="s">
        <v>270</v>
      </c>
      <c r="G19" s="288"/>
      <c r="H19" s="288"/>
      <c r="I19" s="288"/>
      <c r="J19" s="288"/>
      <c r="K19" s="288"/>
      <c r="L19" s="288"/>
      <c r="M19" s="288"/>
      <c r="N19" s="288"/>
      <c r="O19" s="288"/>
      <c r="P19" s="288"/>
      <c r="Q19" s="288"/>
      <c r="R19" s="288"/>
      <c r="S19" s="288"/>
      <c r="T19" s="288"/>
      <c r="U19" s="288"/>
      <c r="V19" s="288"/>
      <c r="W19" s="288"/>
      <c r="X19" s="288"/>
      <c r="Y19" s="288"/>
      <c r="Z19" s="288"/>
      <c r="AA19" s="288"/>
      <c r="AB19" s="289"/>
      <c r="AC19" s="283" t="s">
        <v>196</v>
      </c>
      <c r="AD19" s="184"/>
    </row>
    <row r="20" spans="2:30" s="83" customFormat="1" ht="33" customHeight="1">
      <c r="B20" s="86" t="s">
        <v>178</v>
      </c>
      <c r="C20" s="87"/>
      <c r="D20" s="88"/>
      <c r="E20" s="88"/>
      <c r="F20" s="306" t="s">
        <v>179</v>
      </c>
      <c r="G20" s="198"/>
      <c r="H20" s="198"/>
      <c r="I20" s="198"/>
      <c r="J20" s="198"/>
      <c r="K20" s="198"/>
      <c r="L20" s="198"/>
      <c r="M20" s="198"/>
      <c r="N20" s="198"/>
      <c r="O20" s="198"/>
      <c r="P20" s="198"/>
      <c r="Q20" s="198"/>
      <c r="R20" s="198"/>
      <c r="S20" s="198"/>
      <c r="T20" s="198"/>
      <c r="U20" s="198"/>
      <c r="V20" s="198"/>
      <c r="W20" s="198"/>
      <c r="X20" s="198"/>
      <c r="Y20" s="198"/>
      <c r="Z20" s="198"/>
      <c r="AA20" s="198"/>
      <c r="AB20" s="199"/>
      <c r="AC20" s="283" t="s">
        <v>196</v>
      </c>
      <c r="AD20" s="184"/>
    </row>
    <row r="21" spans="2:30" ht="16" customHeight="1">
      <c r="C21" s="49"/>
      <c r="D21" s="89"/>
      <c r="E21" s="89"/>
      <c r="F21" s="89"/>
      <c r="G21" s="89"/>
      <c r="H21" s="89"/>
      <c r="I21" s="89"/>
      <c r="J21" s="89"/>
      <c r="K21" s="89"/>
      <c r="L21" s="89"/>
      <c r="M21" s="89"/>
      <c r="N21" s="89"/>
      <c r="O21" s="89"/>
      <c r="P21" s="89"/>
      <c r="Q21" s="89"/>
      <c r="R21" s="89"/>
      <c r="S21" s="89"/>
      <c r="T21" s="89"/>
      <c r="U21" s="89"/>
      <c r="V21" s="89"/>
      <c r="W21" s="89"/>
      <c r="X21" s="89"/>
      <c r="Y21" s="89"/>
      <c r="Z21" s="89"/>
      <c r="AA21" s="89"/>
      <c r="AB21" s="89"/>
      <c r="AC21" s="90"/>
      <c r="AD21" s="90"/>
    </row>
    <row r="22" spans="2:30">
      <c r="B22" s="49"/>
      <c r="C22" s="49"/>
      <c r="D22" s="49"/>
      <c r="E22" s="49"/>
      <c r="F22" s="49"/>
      <c r="G22" s="49"/>
      <c r="H22" s="49"/>
      <c r="I22" s="49"/>
      <c r="J22" s="49"/>
      <c r="K22" s="49"/>
      <c r="L22" s="49"/>
      <c r="M22" s="49"/>
      <c r="N22" s="49"/>
      <c r="O22" s="49"/>
      <c r="P22" s="49"/>
      <c r="Q22" s="49"/>
      <c r="R22" s="49"/>
      <c r="S22" s="49"/>
      <c r="T22" s="49"/>
      <c r="U22" s="49"/>
      <c r="V22" s="49"/>
      <c r="W22" s="49"/>
      <c r="X22" s="49"/>
      <c r="Y22" s="49"/>
      <c r="Z22" s="49"/>
      <c r="AA22" s="49"/>
      <c r="AB22" s="49"/>
    </row>
    <row r="23" spans="2:30">
      <c r="B23" s="49"/>
      <c r="C23" s="49"/>
      <c r="D23" s="49"/>
      <c r="E23" s="49"/>
      <c r="F23" s="49"/>
      <c r="G23" s="49"/>
      <c r="H23" s="49"/>
      <c r="I23" s="49"/>
      <c r="J23" s="49"/>
      <c r="K23" s="49"/>
      <c r="L23" s="49"/>
      <c r="M23" s="49"/>
      <c r="N23" s="49"/>
      <c r="O23" s="49"/>
      <c r="P23" s="49"/>
      <c r="Q23" s="49"/>
      <c r="R23" s="49"/>
      <c r="S23" s="49"/>
      <c r="T23" s="49"/>
      <c r="U23" s="49"/>
      <c r="V23" s="49"/>
      <c r="W23" s="49"/>
      <c r="X23" s="49"/>
      <c r="Y23" s="49"/>
      <c r="Z23" s="49"/>
      <c r="AA23" s="49"/>
      <c r="AB23" s="49"/>
    </row>
    <row r="24" spans="2:30">
      <c r="B24" s="49"/>
      <c r="C24" s="49"/>
      <c r="D24" s="49"/>
      <c r="E24" s="49"/>
      <c r="F24" s="49"/>
      <c r="G24" s="49"/>
      <c r="H24" s="49"/>
      <c r="I24" s="49"/>
      <c r="J24" s="49"/>
      <c r="K24" s="49"/>
      <c r="L24" s="49"/>
      <c r="M24" s="49"/>
      <c r="N24" s="49"/>
      <c r="O24" s="49"/>
      <c r="P24" s="49"/>
      <c r="Q24" s="49"/>
      <c r="R24" s="49"/>
      <c r="S24" s="49"/>
      <c r="T24" s="49"/>
      <c r="U24" s="49"/>
      <c r="V24" s="49"/>
      <c r="W24" s="49"/>
      <c r="X24" s="49"/>
      <c r="Y24" s="49"/>
      <c r="Z24" s="49"/>
      <c r="AA24" s="49"/>
      <c r="AB24" s="49"/>
    </row>
    <row r="25" spans="2:30">
      <c r="B25" s="49"/>
      <c r="C25" s="49"/>
      <c r="D25" s="49"/>
      <c r="E25" s="49"/>
      <c r="F25" s="49"/>
      <c r="G25" s="49"/>
      <c r="H25" s="49"/>
      <c r="I25" s="49"/>
      <c r="J25" s="49"/>
      <c r="K25" s="49"/>
      <c r="L25" s="49"/>
      <c r="M25" s="49"/>
      <c r="N25" s="49"/>
      <c r="O25" s="49"/>
      <c r="P25" s="49"/>
      <c r="Q25" s="49"/>
      <c r="R25" s="49"/>
      <c r="S25" s="49"/>
      <c r="T25" s="49"/>
      <c r="U25" s="49"/>
      <c r="V25" s="49"/>
      <c r="W25" s="49"/>
      <c r="X25" s="49"/>
      <c r="Y25" s="49"/>
      <c r="Z25" s="49"/>
      <c r="AA25" s="49"/>
      <c r="AB25" s="49"/>
    </row>
    <row r="26" spans="2:30">
      <c r="B26" s="49"/>
      <c r="C26" s="49"/>
      <c r="D26" s="49"/>
      <c r="E26" s="49"/>
      <c r="F26" s="49"/>
      <c r="G26" s="49"/>
      <c r="H26" s="49"/>
      <c r="I26" s="49"/>
      <c r="J26" s="49"/>
      <c r="K26" s="49"/>
      <c r="L26" s="49"/>
      <c r="M26" s="49"/>
      <c r="N26" s="49"/>
      <c r="O26" s="49"/>
      <c r="P26" s="49"/>
      <c r="Q26" s="49"/>
      <c r="R26" s="49"/>
      <c r="S26" s="49"/>
      <c r="T26" s="49"/>
      <c r="U26" s="49"/>
      <c r="V26" s="49"/>
      <c r="W26" s="49"/>
      <c r="X26" s="49"/>
      <c r="Y26" s="49"/>
      <c r="Z26" s="49"/>
      <c r="AA26" s="49"/>
      <c r="AB26" s="49"/>
    </row>
    <row r="27" spans="2:30">
      <c r="B27" s="49"/>
      <c r="C27" s="49"/>
      <c r="D27" s="49"/>
      <c r="E27" s="49"/>
      <c r="F27" s="49"/>
      <c r="G27" s="49"/>
      <c r="H27" s="49"/>
      <c r="I27" s="49"/>
      <c r="J27" s="49"/>
      <c r="K27" s="49"/>
      <c r="L27" s="49"/>
      <c r="M27" s="49"/>
      <c r="N27" s="49"/>
      <c r="O27" s="49"/>
      <c r="P27" s="49"/>
      <c r="Q27" s="49"/>
      <c r="R27" s="49"/>
      <c r="S27" s="49"/>
      <c r="T27" s="49"/>
      <c r="U27" s="49"/>
      <c r="V27" s="49"/>
      <c r="W27" s="49"/>
      <c r="X27" s="49"/>
      <c r="Y27" s="49"/>
      <c r="Z27" s="49"/>
      <c r="AA27" s="49"/>
      <c r="AB27" s="49"/>
    </row>
    <row r="28" spans="2:30">
      <c r="B28" s="49"/>
      <c r="C28" s="49"/>
      <c r="D28" s="49"/>
      <c r="E28" s="49"/>
      <c r="F28" s="49"/>
      <c r="G28" s="49"/>
      <c r="H28" s="49"/>
      <c r="I28" s="49"/>
      <c r="J28" s="49"/>
      <c r="K28" s="49"/>
      <c r="L28" s="49"/>
      <c r="M28" s="49"/>
      <c r="N28" s="49"/>
      <c r="O28" s="49"/>
      <c r="P28" s="49"/>
      <c r="Q28" s="49"/>
      <c r="R28" s="49"/>
      <c r="S28" s="49"/>
      <c r="T28" s="49"/>
      <c r="U28" s="49"/>
      <c r="V28" s="49"/>
      <c r="W28" s="49"/>
      <c r="X28" s="49"/>
      <c r="Y28" s="49"/>
      <c r="Z28" s="49"/>
      <c r="AA28" s="49"/>
      <c r="AB28" s="49"/>
    </row>
    <row r="29" spans="2:30">
      <c r="B29" s="49"/>
      <c r="C29" s="49"/>
      <c r="D29" s="49"/>
      <c r="E29" s="49"/>
      <c r="F29" s="49"/>
      <c r="G29" s="49"/>
      <c r="H29" s="49"/>
      <c r="I29" s="49"/>
      <c r="J29" s="49"/>
      <c r="K29" s="49"/>
      <c r="L29" s="49"/>
      <c r="M29" s="49"/>
      <c r="N29" s="49"/>
      <c r="O29" s="49"/>
      <c r="P29" s="49"/>
      <c r="Q29" s="49"/>
      <c r="R29" s="49"/>
      <c r="S29" s="49"/>
      <c r="T29" s="49"/>
      <c r="U29" s="49"/>
      <c r="V29" s="49"/>
      <c r="W29" s="49"/>
      <c r="X29" s="49"/>
      <c r="Y29" s="49"/>
      <c r="Z29" s="49"/>
      <c r="AA29" s="49"/>
      <c r="AB29" s="49"/>
    </row>
    <row r="30" spans="2:30">
      <c r="B30" s="49"/>
      <c r="C30" s="49"/>
      <c r="D30" s="49"/>
      <c r="E30" s="49"/>
      <c r="F30" s="49"/>
      <c r="G30" s="49"/>
      <c r="H30" s="49"/>
      <c r="I30" s="49"/>
      <c r="J30" s="49"/>
      <c r="K30" s="49"/>
      <c r="L30" s="49"/>
      <c r="M30" s="49"/>
      <c r="N30" s="49"/>
      <c r="O30" s="49"/>
      <c r="P30" s="49"/>
      <c r="Q30" s="49"/>
      <c r="R30" s="49"/>
      <c r="S30" s="49"/>
      <c r="T30" s="49"/>
      <c r="U30" s="49"/>
      <c r="V30" s="49"/>
      <c r="W30" s="49"/>
      <c r="X30" s="49"/>
      <c r="Y30" s="49"/>
      <c r="Z30" s="49"/>
      <c r="AA30" s="49"/>
      <c r="AB30" s="49"/>
    </row>
    <row r="31" spans="2:30">
      <c r="B31" s="49"/>
      <c r="C31" s="49"/>
      <c r="D31" s="49"/>
      <c r="E31" s="49"/>
      <c r="F31" s="49"/>
      <c r="G31" s="49"/>
      <c r="H31" s="49"/>
      <c r="I31" s="49"/>
      <c r="J31" s="49"/>
      <c r="K31" s="49"/>
      <c r="L31" s="49"/>
      <c r="M31" s="49"/>
      <c r="N31" s="49"/>
      <c r="O31" s="49"/>
      <c r="P31" s="49"/>
      <c r="Q31" s="49"/>
      <c r="R31" s="49"/>
      <c r="S31" s="49"/>
      <c r="T31" s="49"/>
      <c r="U31" s="49"/>
      <c r="V31" s="49"/>
      <c r="W31" s="49"/>
      <c r="X31" s="49"/>
      <c r="Y31" s="49"/>
      <c r="Z31" s="49"/>
      <c r="AA31" s="49"/>
      <c r="AB31" s="49"/>
    </row>
    <row r="32" spans="2:30">
      <c r="B32" s="49"/>
      <c r="C32" s="49"/>
      <c r="D32" s="49"/>
      <c r="E32" s="49"/>
      <c r="F32" s="49"/>
      <c r="G32" s="49"/>
      <c r="H32" s="49"/>
      <c r="I32" s="49"/>
      <c r="J32" s="49"/>
      <c r="K32" s="49"/>
      <c r="L32" s="49"/>
      <c r="M32" s="49"/>
      <c r="N32" s="49"/>
      <c r="O32" s="49"/>
      <c r="P32" s="49"/>
      <c r="Q32" s="49"/>
      <c r="R32" s="49"/>
      <c r="S32" s="49"/>
      <c r="T32" s="49"/>
      <c r="U32" s="49"/>
      <c r="V32" s="49"/>
      <c r="W32" s="49"/>
      <c r="X32" s="49"/>
      <c r="Y32" s="49"/>
      <c r="Z32" s="49"/>
      <c r="AA32" s="49"/>
      <c r="AB32" s="49"/>
    </row>
    <row r="33" spans="2:28">
      <c r="B33" s="49"/>
      <c r="C33" s="49"/>
      <c r="D33" s="49"/>
      <c r="E33" s="49"/>
      <c r="F33" s="49"/>
      <c r="G33" s="49"/>
      <c r="H33" s="49"/>
      <c r="I33" s="49"/>
      <c r="J33" s="49"/>
      <c r="K33" s="49"/>
      <c r="L33" s="49"/>
      <c r="M33" s="49"/>
      <c r="N33" s="49"/>
      <c r="O33" s="49"/>
      <c r="P33" s="49"/>
      <c r="Q33" s="49"/>
      <c r="R33" s="49"/>
      <c r="S33" s="49"/>
      <c r="T33" s="49"/>
      <c r="U33" s="49"/>
      <c r="V33" s="49"/>
      <c r="W33" s="49"/>
      <c r="X33" s="49"/>
      <c r="Y33" s="49"/>
      <c r="Z33" s="49"/>
      <c r="AA33" s="49"/>
      <c r="AB33" s="49"/>
    </row>
    <row r="34" spans="2:28">
      <c r="B34" s="49"/>
      <c r="C34" s="49"/>
      <c r="D34" s="49"/>
      <c r="E34" s="49"/>
      <c r="F34" s="49"/>
      <c r="G34" s="49"/>
      <c r="H34" s="49"/>
      <c r="I34" s="49"/>
      <c r="J34" s="49"/>
      <c r="K34" s="49"/>
      <c r="L34" s="49"/>
      <c r="M34" s="49"/>
      <c r="N34" s="49"/>
      <c r="O34" s="49"/>
      <c r="P34" s="49"/>
      <c r="Q34" s="49"/>
      <c r="R34" s="49"/>
      <c r="S34" s="49"/>
      <c r="T34" s="49"/>
      <c r="U34" s="49"/>
      <c r="V34" s="49"/>
      <c r="W34" s="49"/>
      <c r="X34" s="49"/>
      <c r="Y34" s="49"/>
      <c r="Z34" s="49"/>
      <c r="AA34" s="49"/>
      <c r="AB34" s="49"/>
    </row>
    <row r="35" spans="2:28">
      <c r="B35" s="49"/>
      <c r="C35" s="49"/>
      <c r="D35" s="49"/>
      <c r="E35" s="49"/>
      <c r="F35" s="49"/>
      <c r="G35" s="49"/>
      <c r="H35" s="49"/>
      <c r="I35" s="49"/>
      <c r="J35" s="49"/>
      <c r="K35" s="49"/>
      <c r="L35" s="49"/>
      <c r="M35" s="49"/>
      <c r="N35" s="49"/>
      <c r="O35" s="49"/>
      <c r="P35" s="49"/>
      <c r="Q35" s="49"/>
      <c r="R35" s="49"/>
      <c r="S35" s="49"/>
      <c r="T35" s="49"/>
      <c r="U35" s="49"/>
      <c r="V35" s="49"/>
      <c r="W35" s="49"/>
      <c r="X35" s="49"/>
      <c r="Y35" s="49"/>
      <c r="Z35" s="49"/>
      <c r="AA35" s="49"/>
      <c r="AB35" s="49"/>
    </row>
    <row r="36" spans="2:28">
      <c r="B36" s="49"/>
      <c r="C36" s="49"/>
      <c r="D36" s="49"/>
      <c r="E36" s="49"/>
      <c r="F36" s="49"/>
      <c r="G36" s="49"/>
      <c r="H36" s="49"/>
      <c r="I36" s="49"/>
      <c r="J36" s="49"/>
      <c r="K36" s="49"/>
      <c r="L36" s="49"/>
      <c r="M36" s="49"/>
      <c r="N36" s="49"/>
      <c r="O36" s="49"/>
      <c r="P36" s="49"/>
      <c r="Q36" s="49"/>
      <c r="R36" s="49"/>
      <c r="S36" s="49"/>
      <c r="T36" s="49"/>
      <c r="U36" s="49"/>
      <c r="V36" s="49"/>
      <c r="W36" s="49"/>
      <c r="X36" s="49"/>
      <c r="Y36" s="49"/>
      <c r="Z36" s="49"/>
      <c r="AA36" s="49"/>
      <c r="AB36" s="49"/>
    </row>
    <row r="37" spans="2:28">
      <c r="B37" s="49"/>
      <c r="C37" s="49"/>
      <c r="D37" s="49"/>
      <c r="E37" s="49"/>
      <c r="F37" s="49"/>
      <c r="G37" s="49"/>
      <c r="H37" s="49"/>
      <c r="I37" s="49"/>
      <c r="J37" s="49"/>
      <c r="K37" s="49"/>
      <c r="L37" s="49"/>
      <c r="M37" s="49"/>
      <c r="N37" s="49"/>
      <c r="O37" s="49"/>
      <c r="P37" s="49"/>
      <c r="Q37" s="49"/>
      <c r="R37" s="49"/>
      <c r="S37" s="49"/>
      <c r="T37" s="49"/>
      <c r="U37" s="49"/>
      <c r="V37" s="49"/>
      <c r="W37" s="49"/>
      <c r="X37" s="49"/>
      <c r="Y37" s="49"/>
      <c r="Z37" s="49"/>
      <c r="AA37" s="49"/>
      <c r="AB37" s="49"/>
    </row>
    <row r="38" spans="2:28">
      <c r="B38" s="49"/>
      <c r="C38" s="49"/>
      <c r="D38" s="49"/>
      <c r="E38" s="49"/>
      <c r="F38" s="49"/>
      <c r="G38" s="49"/>
      <c r="H38" s="49"/>
      <c r="I38" s="49"/>
      <c r="J38" s="49"/>
      <c r="K38" s="49"/>
      <c r="L38" s="49"/>
      <c r="M38" s="49"/>
      <c r="N38" s="49"/>
      <c r="O38" s="49"/>
      <c r="P38" s="49"/>
      <c r="Q38" s="49"/>
      <c r="R38" s="49"/>
      <c r="S38" s="49"/>
      <c r="T38" s="49"/>
      <c r="U38" s="49"/>
      <c r="V38" s="49"/>
      <c r="W38" s="49"/>
      <c r="X38" s="49"/>
      <c r="Y38" s="49"/>
      <c r="Z38" s="49"/>
      <c r="AA38" s="49"/>
      <c r="AB38" s="49"/>
    </row>
    <row r="39" spans="2:28">
      <c r="B39" s="49"/>
      <c r="C39" s="49"/>
      <c r="D39" s="49"/>
      <c r="E39" s="49"/>
      <c r="F39" s="49"/>
      <c r="G39" s="49"/>
      <c r="H39" s="49"/>
      <c r="I39" s="49"/>
      <c r="J39" s="49"/>
      <c r="K39" s="49"/>
      <c r="L39" s="49"/>
      <c r="M39" s="49"/>
      <c r="N39" s="49"/>
      <c r="O39" s="49"/>
      <c r="P39" s="49"/>
      <c r="Q39" s="49"/>
      <c r="R39" s="49"/>
      <c r="S39" s="49"/>
      <c r="T39" s="49"/>
      <c r="U39" s="49"/>
      <c r="V39" s="49"/>
      <c r="W39" s="49"/>
      <c r="X39" s="49"/>
      <c r="Y39" s="49"/>
      <c r="Z39" s="49"/>
      <c r="AA39" s="49"/>
      <c r="AB39" s="49"/>
    </row>
    <row r="40" spans="2:28">
      <c r="B40" s="49"/>
      <c r="C40" s="49"/>
      <c r="D40" s="49"/>
      <c r="E40" s="49"/>
      <c r="F40" s="49"/>
      <c r="G40" s="49"/>
      <c r="H40" s="49"/>
      <c r="I40" s="49"/>
      <c r="J40" s="49"/>
      <c r="K40" s="49"/>
      <c r="L40" s="49"/>
      <c r="M40" s="49"/>
      <c r="N40" s="49"/>
      <c r="O40" s="49"/>
      <c r="P40" s="49"/>
      <c r="Q40" s="49"/>
      <c r="R40" s="49"/>
      <c r="S40" s="49"/>
      <c r="T40" s="49"/>
      <c r="U40" s="49"/>
      <c r="V40" s="49"/>
      <c r="W40" s="49"/>
      <c r="X40" s="49"/>
      <c r="Y40" s="49"/>
      <c r="Z40" s="49"/>
      <c r="AA40" s="49"/>
      <c r="AB40" s="49"/>
    </row>
    <row r="41" spans="2:28">
      <c r="B41" s="49"/>
      <c r="C41" s="49"/>
      <c r="D41" s="49"/>
      <c r="E41" s="49"/>
      <c r="F41" s="49"/>
      <c r="G41" s="49"/>
      <c r="H41" s="49"/>
      <c r="I41" s="49"/>
      <c r="J41" s="49"/>
      <c r="K41" s="49"/>
      <c r="L41" s="49"/>
      <c r="M41" s="49"/>
      <c r="N41" s="49"/>
      <c r="O41" s="49"/>
      <c r="P41" s="49"/>
      <c r="Q41" s="49"/>
      <c r="R41" s="49"/>
      <c r="S41" s="49"/>
      <c r="T41" s="49"/>
      <c r="U41" s="49"/>
      <c r="V41" s="49"/>
      <c r="W41" s="49"/>
      <c r="X41" s="49"/>
      <c r="Y41" s="49"/>
      <c r="Z41" s="49"/>
      <c r="AA41" s="49"/>
      <c r="AB41" s="49"/>
    </row>
    <row r="42" spans="2:28">
      <c r="B42" s="49"/>
      <c r="C42" s="49"/>
      <c r="D42" s="49"/>
      <c r="E42" s="49"/>
      <c r="F42" s="49"/>
      <c r="G42" s="49"/>
      <c r="H42" s="49"/>
      <c r="I42" s="49"/>
      <c r="J42" s="49"/>
      <c r="K42" s="49"/>
      <c r="L42" s="49"/>
      <c r="M42" s="49"/>
      <c r="N42" s="49"/>
      <c r="O42" s="49"/>
      <c r="P42" s="49"/>
      <c r="Q42" s="49"/>
      <c r="R42" s="49"/>
      <c r="S42" s="49"/>
      <c r="T42" s="49"/>
      <c r="U42" s="49"/>
      <c r="V42" s="49"/>
      <c r="W42" s="49"/>
      <c r="X42" s="49"/>
      <c r="Y42" s="49"/>
      <c r="Z42" s="49"/>
      <c r="AA42" s="49"/>
      <c r="AB42" s="49"/>
    </row>
    <row r="43" spans="2:28">
      <c r="B43" s="49"/>
      <c r="C43" s="49"/>
      <c r="D43" s="49"/>
      <c r="E43" s="49"/>
      <c r="F43" s="49"/>
      <c r="G43" s="49"/>
      <c r="H43" s="49"/>
      <c r="I43" s="49"/>
      <c r="J43" s="49"/>
      <c r="K43" s="49"/>
      <c r="L43" s="49"/>
      <c r="M43" s="49"/>
      <c r="N43" s="49"/>
      <c r="O43" s="49"/>
      <c r="P43" s="49"/>
      <c r="Q43" s="49"/>
      <c r="R43" s="49"/>
      <c r="S43" s="49"/>
      <c r="T43" s="49"/>
      <c r="U43" s="49"/>
      <c r="V43" s="49"/>
      <c r="W43" s="49"/>
      <c r="X43" s="49"/>
      <c r="Y43" s="49"/>
      <c r="Z43" s="49"/>
      <c r="AA43" s="49"/>
      <c r="AB43" s="49"/>
    </row>
    <row r="44" spans="2:28">
      <c r="B44" s="49"/>
      <c r="C44" s="49"/>
      <c r="D44" s="49"/>
      <c r="E44" s="49"/>
      <c r="F44" s="49"/>
      <c r="G44" s="49"/>
      <c r="H44" s="49"/>
      <c r="I44" s="49"/>
      <c r="J44" s="49"/>
      <c r="K44" s="49"/>
      <c r="L44" s="49"/>
      <c r="M44" s="49"/>
      <c r="N44" s="49"/>
      <c r="O44" s="49"/>
      <c r="P44" s="49"/>
      <c r="Q44" s="49"/>
      <c r="R44" s="49"/>
      <c r="S44" s="49"/>
      <c r="T44" s="49"/>
      <c r="U44" s="49"/>
      <c r="V44" s="49"/>
      <c r="W44" s="49"/>
      <c r="X44" s="49"/>
      <c r="Y44" s="49"/>
      <c r="Z44" s="49"/>
      <c r="AA44" s="49"/>
      <c r="AB44" s="49"/>
    </row>
    <row r="45" spans="2:28">
      <c r="B45" s="49"/>
      <c r="C45" s="49"/>
      <c r="D45" s="49"/>
      <c r="E45" s="49"/>
      <c r="F45" s="49"/>
      <c r="G45" s="49"/>
      <c r="H45" s="49"/>
      <c r="I45" s="49"/>
      <c r="J45" s="49"/>
      <c r="K45" s="49"/>
      <c r="L45" s="49"/>
      <c r="M45" s="49"/>
      <c r="N45" s="49"/>
      <c r="O45" s="49"/>
      <c r="P45" s="49"/>
      <c r="Q45" s="49"/>
      <c r="R45" s="49"/>
      <c r="S45" s="49"/>
      <c r="T45" s="49"/>
      <c r="U45" s="49"/>
      <c r="V45" s="49"/>
      <c r="W45" s="49"/>
      <c r="X45" s="49"/>
      <c r="Y45" s="49"/>
      <c r="Z45" s="49"/>
      <c r="AA45" s="49"/>
      <c r="AB45" s="49"/>
    </row>
    <row r="46" spans="2:28">
      <c r="B46" s="49"/>
      <c r="C46" s="49"/>
      <c r="D46" s="49"/>
      <c r="E46" s="49"/>
      <c r="F46" s="49"/>
      <c r="G46" s="49"/>
      <c r="H46" s="49"/>
      <c r="I46" s="49"/>
      <c r="J46" s="49"/>
      <c r="K46" s="49"/>
      <c r="L46" s="49"/>
      <c r="M46" s="49"/>
      <c r="N46" s="49"/>
      <c r="O46" s="49"/>
      <c r="P46" s="49"/>
      <c r="Q46" s="49"/>
      <c r="R46" s="49"/>
      <c r="S46" s="49"/>
      <c r="T46" s="49"/>
      <c r="U46" s="49"/>
      <c r="V46" s="49"/>
      <c r="W46" s="49"/>
      <c r="X46" s="49"/>
      <c r="Y46" s="49"/>
      <c r="Z46" s="49"/>
      <c r="AA46" s="49"/>
      <c r="AB46" s="49"/>
    </row>
    <row r="47" spans="2:28">
      <c r="B47" s="49"/>
      <c r="C47" s="49"/>
      <c r="D47" s="49"/>
      <c r="E47" s="49"/>
      <c r="F47" s="49"/>
      <c r="G47" s="49"/>
      <c r="H47" s="49"/>
      <c r="I47" s="49"/>
      <c r="J47" s="49"/>
      <c r="K47" s="49"/>
      <c r="L47" s="49"/>
      <c r="M47" s="49"/>
      <c r="N47" s="49"/>
      <c r="O47" s="49"/>
      <c r="P47" s="49"/>
      <c r="Q47" s="49"/>
      <c r="R47" s="49"/>
      <c r="S47" s="49"/>
      <c r="T47" s="49"/>
      <c r="U47" s="49"/>
      <c r="V47" s="49"/>
      <c r="W47" s="49"/>
      <c r="X47" s="49"/>
      <c r="Y47" s="49"/>
      <c r="Z47" s="49"/>
      <c r="AA47" s="49"/>
      <c r="AB47" s="49"/>
    </row>
    <row r="48" spans="2:28">
      <c r="B48" s="49"/>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row>
    <row r="49" spans="2:28">
      <c r="B49" s="49"/>
      <c r="C49" s="49"/>
      <c r="D49" s="49"/>
      <c r="E49" s="49"/>
      <c r="F49" s="49"/>
      <c r="G49" s="49"/>
      <c r="H49" s="49"/>
      <c r="I49" s="49"/>
      <c r="J49" s="49"/>
      <c r="K49" s="49"/>
      <c r="L49" s="49"/>
      <c r="M49" s="49"/>
      <c r="N49" s="49"/>
      <c r="O49" s="49"/>
      <c r="P49" s="49"/>
      <c r="Q49" s="49"/>
      <c r="R49" s="49"/>
      <c r="S49" s="49"/>
      <c r="T49" s="49"/>
      <c r="U49" s="49"/>
      <c r="V49" s="49"/>
      <c r="W49" s="49"/>
      <c r="X49" s="49"/>
      <c r="Y49" s="49"/>
      <c r="Z49" s="49"/>
      <c r="AA49" s="49"/>
      <c r="AB49" s="49"/>
    </row>
    <row r="50" spans="2:28">
      <c r="B50" s="49"/>
      <c r="C50" s="49"/>
      <c r="D50" s="49"/>
      <c r="E50" s="49"/>
      <c r="F50" s="49"/>
      <c r="G50" s="49"/>
      <c r="H50" s="49"/>
      <c r="I50" s="49"/>
      <c r="J50" s="49"/>
      <c r="K50" s="49"/>
      <c r="L50" s="49"/>
      <c r="M50" s="49"/>
      <c r="N50" s="49"/>
      <c r="O50" s="49"/>
      <c r="P50" s="49"/>
      <c r="Q50" s="49"/>
      <c r="R50" s="49"/>
      <c r="S50" s="49"/>
      <c r="T50" s="49"/>
      <c r="U50" s="49"/>
      <c r="V50" s="49"/>
      <c r="W50" s="49"/>
      <c r="X50" s="49"/>
      <c r="Y50" s="49"/>
      <c r="Z50" s="49"/>
      <c r="AA50" s="49"/>
      <c r="AB50" s="49"/>
    </row>
    <row r="51" spans="2:28">
      <c r="B51" s="49"/>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row>
    <row r="52" spans="2:28">
      <c r="B52" s="49"/>
      <c r="C52" s="49"/>
      <c r="D52" s="49"/>
      <c r="E52" s="49"/>
      <c r="F52" s="49"/>
      <c r="G52" s="49"/>
      <c r="H52" s="49"/>
      <c r="I52" s="49"/>
      <c r="J52" s="49"/>
      <c r="K52" s="49"/>
      <c r="L52" s="49"/>
      <c r="M52" s="49"/>
      <c r="N52" s="49"/>
      <c r="O52" s="49"/>
      <c r="P52" s="49"/>
      <c r="Q52" s="49"/>
      <c r="R52" s="49"/>
      <c r="S52" s="49"/>
      <c r="T52" s="49"/>
      <c r="U52" s="49"/>
      <c r="V52" s="49"/>
      <c r="W52" s="49"/>
      <c r="X52" s="49"/>
      <c r="Y52" s="49"/>
      <c r="Z52" s="49"/>
      <c r="AA52" s="49"/>
      <c r="AB52" s="49"/>
    </row>
    <row r="53" spans="2:28">
      <c r="B53" s="49"/>
      <c r="C53" s="49"/>
      <c r="D53" s="49"/>
      <c r="E53" s="49"/>
      <c r="F53" s="49"/>
      <c r="G53" s="49"/>
      <c r="H53" s="49"/>
      <c r="I53" s="49"/>
      <c r="J53" s="49"/>
      <c r="K53" s="49"/>
      <c r="L53" s="49"/>
      <c r="M53" s="49"/>
      <c r="N53" s="49"/>
      <c r="O53" s="49"/>
      <c r="P53" s="49"/>
      <c r="Q53" s="49"/>
      <c r="R53" s="49"/>
      <c r="S53" s="49"/>
      <c r="T53" s="49"/>
      <c r="U53" s="49"/>
      <c r="V53" s="49"/>
      <c r="W53" s="49"/>
      <c r="X53" s="49"/>
      <c r="Y53" s="49"/>
      <c r="Z53" s="49"/>
      <c r="AA53" s="49"/>
      <c r="AB53" s="49"/>
    </row>
    <row r="54" spans="2:28">
      <c r="B54" s="49"/>
      <c r="C54" s="49"/>
      <c r="D54" s="49"/>
      <c r="E54" s="49"/>
      <c r="F54" s="49"/>
      <c r="G54" s="49"/>
      <c r="H54" s="49"/>
      <c r="I54" s="49"/>
      <c r="J54" s="49"/>
      <c r="K54" s="49"/>
      <c r="L54" s="49"/>
      <c r="M54" s="49"/>
      <c r="N54" s="49"/>
      <c r="O54" s="49"/>
      <c r="P54" s="49"/>
      <c r="Q54" s="49"/>
      <c r="R54" s="49"/>
      <c r="S54" s="49"/>
      <c r="T54" s="49"/>
      <c r="U54" s="49"/>
      <c r="V54" s="49"/>
      <c r="W54" s="49"/>
      <c r="X54" s="49"/>
      <c r="Y54" s="49"/>
      <c r="Z54" s="49"/>
      <c r="AA54" s="49"/>
      <c r="AB54" s="49"/>
    </row>
    <row r="55" spans="2:28">
      <c r="B55" s="49"/>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row>
    <row r="56" spans="2:28">
      <c r="B56" s="49"/>
      <c r="C56" s="49"/>
      <c r="D56" s="49"/>
      <c r="E56" s="49"/>
      <c r="F56" s="49"/>
      <c r="G56" s="49"/>
      <c r="H56" s="49"/>
      <c r="I56" s="49"/>
      <c r="J56" s="49"/>
      <c r="K56" s="49"/>
      <c r="L56" s="49"/>
      <c r="M56" s="49"/>
      <c r="N56" s="49"/>
      <c r="O56" s="49"/>
      <c r="P56" s="49"/>
      <c r="Q56" s="49"/>
      <c r="R56" s="49"/>
      <c r="S56" s="49"/>
      <c r="T56" s="49"/>
      <c r="U56" s="49"/>
      <c r="V56" s="49"/>
      <c r="W56" s="49"/>
      <c r="X56" s="49"/>
      <c r="Y56" s="49"/>
      <c r="Z56" s="49"/>
      <c r="AA56" s="49"/>
      <c r="AB56" s="49"/>
    </row>
    <row r="57" spans="2:28">
      <c r="B57" s="49"/>
      <c r="C57" s="49"/>
      <c r="D57" s="49"/>
      <c r="E57" s="49"/>
      <c r="F57" s="49"/>
      <c r="G57" s="49"/>
      <c r="H57" s="49"/>
      <c r="I57" s="49"/>
      <c r="J57" s="49"/>
      <c r="K57" s="49"/>
      <c r="L57" s="49"/>
      <c r="M57" s="49"/>
      <c r="N57" s="49"/>
      <c r="O57" s="49"/>
      <c r="P57" s="49"/>
      <c r="Q57" s="49"/>
      <c r="R57" s="49"/>
      <c r="S57" s="49"/>
      <c r="T57" s="49"/>
      <c r="U57" s="49"/>
      <c r="V57" s="49"/>
      <c r="W57" s="49"/>
      <c r="X57" s="49"/>
      <c r="Y57" s="49"/>
      <c r="Z57" s="49"/>
      <c r="AA57" s="49"/>
      <c r="AB57" s="49"/>
    </row>
    <row r="58" spans="2:28">
      <c r="B58" s="49"/>
      <c r="C58" s="49"/>
      <c r="D58" s="49"/>
      <c r="E58" s="49"/>
      <c r="F58" s="49"/>
      <c r="G58" s="49"/>
      <c r="H58" s="49"/>
      <c r="I58" s="49"/>
      <c r="J58" s="49"/>
      <c r="K58" s="49"/>
      <c r="L58" s="49"/>
      <c r="M58" s="49"/>
      <c r="N58" s="49"/>
      <c r="O58" s="49"/>
      <c r="P58" s="49"/>
      <c r="Q58" s="49"/>
      <c r="R58" s="49"/>
      <c r="S58" s="49"/>
      <c r="T58" s="49"/>
      <c r="U58" s="49"/>
      <c r="V58" s="49"/>
      <c r="W58" s="49"/>
      <c r="X58" s="49"/>
      <c r="Y58" s="49"/>
      <c r="Z58" s="49"/>
      <c r="AA58" s="49"/>
      <c r="AB58" s="49"/>
    </row>
    <row r="59" spans="2:28">
      <c r="B59" s="49"/>
      <c r="C59" s="49"/>
      <c r="D59" s="49"/>
      <c r="E59" s="49"/>
      <c r="F59" s="49"/>
      <c r="G59" s="49"/>
      <c r="H59" s="49"/>
      <c r="I59" s="49"/>
      <c r="J59" s="49"/>
      <c r="K59" s="49"/>
      <c r="L59" s="49"/>
      <c r="M59" s="49"/>
      <c r="N59" s="49"/>
      <c r="O59" s="49"/>
      <c r="P59" s="49"/>
      <c r="Q59" s="49"/>
      <c r="R59" s="49"/>
      <c r="S59" s="49"/>
      <c r="T59" s="49"/>
      <c r="U59" s="49"/>
      <c r="V59" s="49"/>
      <c r="W59" s="49"/>
      <c r="X59" s="49"/>
      <c r="Y59" s="49"/>
      <c r="Z59" s="49"/>
      <c r="AA59" s="49"/>
      <c r="AB59" s="49"/>
    </row>
    <row r="60" spans="2:28">
      <c r="B60" s="49"/>
      <c r="C60" s="49"/>
      <c r="D60" s="49"/>
      <c r="E60" s="49"/>
      <c r="F60" s="49"/>
      <c r="G60" s="49"/>
      <c r="H60" s="49"/>
      <c r="I60" s="49"/>
      <c r="J60" s="49"/>
      <c r="K60" s="49"/>
      <c r="L60" s="49"/>
      <c r="M60" s="49"/>
      <c r="N60" s="49"/>
      <c r="O60" s="49"/>
      <c r="P60" s="49"/>
      <c r="Q60" s="49"/>
      <c r="R60" s="49"/>
      <c r="S60" s="49"/>
      <c r="T60" s="49"/>
      <c r="U60" s="49"/>
      <c r="V60" s="49"/>
      <c r="W60" s="49"/>
      <c r="X60" s="49"/>
      <c r="Y60" s="49"/>
      <c r="Z60" s="49"/>
      <c r="AA60" s="49"/>
      <c r="AB60" s="49"/>
    </row>
    <row r="61" spans="2:28">
      <c r="B61" s="49"/>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row>
    <row r="62" spans="2:28">
      <c r="B62" s="49"/>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row>
    <row r="63" spans="2:28">
      <c r="B63" s="49"/>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row>
    <row r="64" spans="2:28">
      <c r="B64" s="49"/>
      <c r="C64" s="49"/>
      <c r="D64" s="49"/>
      <c r="E64" s="49"/>
      <c r="F64" s="49"/>
      <c r="G64" s="49"/>
      <c r="H64" s="49"/>
      <c r="I64" s="49"/>
      <c r="J64" s="49"/>
      <c r="K64" s="49"/>
      <c r="L64" s="49"/>
      <c r="M64" s="49"/>
      <c r="N64" s="49"/>
      <c r="O64" s="49"/>
      <c r="P64" s="49"/>
      <c r="Q64" s="49"/>
      <c r="R64" s="49"/>
      <c r="S64" s="49"/>
      <c r="T64" s="49"/>
      <c r="U64" s="49"/>
      <c r="V64" s="49"/>
      <c r="W64" s="49"/>
      <c r="X64" s="49"/>
      <c r="Y64" s="49"/>
      <c r="Z64" s="49"/>
      <c r="AA64" s="49"/>
      <c r="AB64" s="49"/>
    </row>
    <row r="65" spans="2:28">
      <c r="B65" s="49"/>
      <c r="C65" s="49"/>
      <c r="D65" s="49"/>
      <c r="E65" s="49"/>
      <c r="F65" s="49"/>
      <c r="G65" s="49"/>
      <c r="H65" s="49"/>
      <c r="I65" s="49"/>
      <c r="J65" s="49"/>
      <c r="K65" s="49"/>
      <c r="L65" s="49"/>
      <c r="M65" s="49"/>
      <c r="N65" s="49"/>
      <c r="O65" s="49"/>
      <c r="P65" s="49"/>
      <c r="Q65" s="49"/>
      <c r="R65" s="49"/>
      <c r="S65" s="49"/>
      <c r="T65" s="49"/>
      <c r="U65" s="49"/>
      <c r="V65" s="49"/>
      <c r="W65" s="49"/>
      <c r="X65" s="49"/>
      <c r="Y65" s="49"/>
      <c r="Z65" s="49"/>
      <c r="AA65" s="49"/>
      <c r="AB65" s="49"/>
    </row>
    <row r="66" spans="2:28">
      <c r="B66" s="49"/>
      <c r="C66" s="49"/>
      <c r="D66" s="49"/>
      <c r="E66" s="49"/>
      <c r="F66" s="49"/>
      <c r="G66" s="49"/>
      <c r="H66" s="49"/>
      <c r="I66" s="49"/>
      <c r="J66" s="49"/>
      <c r="K66" s="49"/>
      <c r="L66" s="49"/>
      <c r="M66" s="49"/>
      <c r="N66" s="49"/>
      <c r="O66" s="49"/>
      <c r="P66" s="49"/>
      <c r="Q66" s="49"/>
      <c r="R66" s="49"/>
      <c r="S66" s="49"/>
      <c r="T66" s="49"/>
      <c r="U66" s="49"/>
      <c r="V66" s="49"/>
      <c r="W66" s="49"/>
      <c r="X66" s="49"/>
      <c r="Y66" s="49"/>
      <c r="Z66" s="49"/>
      <c r="AA66" s="49"/>
      <c r="AB66" s="49"/>
    </row>
    <row r="67" spans="2:28">
      <c r="B67" s="49"/>
      <c r="C67" s="49"/>
      <c r="D67" s="49"/>
      <c r="E67" s="49"/>
      <c r="F67" s="49"/>
      <c r="G67" s="49"/>
      <c r="H67" s="49"/>
      <c r="I67" s="49"/>
      <c r="J67" s="49"/>
      <c r="K67" s="49"/>
      <c r="L67" s="49"/>
      <c r="M67" s="49"/>
      <c r="N67" s="49"/>
      <c r="O67" s="49"/>
      <c r="P67" s="49"/>
      <c r="Q67" s="49"/>
      <c r="R67" s="49"/>
      <c r="S67" s="49"/>
      <c r="T67" s="49"/>
      <c r="U67" s="49"/>
      <c r="V67" s="49"/>
      <c r="W67" s="49"/>
      <c r="X67" s="49"/>
      <c r="Y67" s="49"/>
      <c r="Z67" s="49"/>
      <c r="AA67" s="49"/>
      <c r="AB67" s="49"/>
    </row>
    <row r="68" spans="2:28">
      <c r="B68" s="49"/>
      <c r="C68" s="49"/>
      <c r="D68" s="49"/>
      <c r="E68" s="49"/>
      <c r="F68" s="49"/>
      <c r="G68" s="49"/>
      <c r="H68" s="49"/>
      <c r="I68" s="49"/>
      <c r="J68" s="49"/>
      <c r="K68" s="49"/>
      <c r="L68" s="49"/>
      <c r="M68" s="49"/>
      <c r="N68" s="49"/>
      <c r="O68" s="49"/>
      <c r="P68" s="49"/>
      <c r="Q68" s="49"/>
      <c r="R68" s="49"/>
      <c r="S68" s="49"/>
      <c r="T68" s="49"/>
      <c r="U68" s="49"/>
      <c r="V68" s="49"/>
      <c r="W68" s="49"/>
      <c r="X68" s="49"/>
      <c r="Y68" s="49"/>
      <c r="Z68" s="49"/>
      <c r="AA68" s="49"/>
      <c r="AB68" s="49"/>
    </row>
    <row r="69" spans="2:28">
      <c r="B69" s="49"/>
      <c r="C69" s="49"/>
      <c r="D69" s="49"/>
      <c r="E69" s="49"/>
      <c r="F69" s="49"/>
      <c r="G69" s="49"/>
      <c r="H69" s="49"/>
      <c r="I69" s="49"/>
      <c r="J69" s="49"/>
      <c r="K69" s="49"/>
      <c r="L69" s="49"/>
      <c r="M69" s="49"/>
      <c r="N69" s="49"/>
      <c r="O69" s="49"/>
      <c r="P69" s="49"/>
      <c r="Q69" s="49"/>
      <c r="R69" s="49"/>
      <c r="S69" s="49"/>
      <c r="T69" s="49"/>
      <c r="U69" s="49"/>
      <c r="V69" s="49"/>
      <c r="W69" s="49"/>
      <c r="X69" s="49"/>
      <c r="Y69" s="49"/>
      <c r="Z69" s="49"/>
      <c r="AA69" s="49"/>
      <c r="AB69" s="49"/>
    </row>
    <row r="70" spans="2:28">
      <c r="B70" s="49"/>
      <c r="C70" s="49"/>
      <c r="D70" s="49"/>
      <c r="E70" s="49"/>
      <c r="F70" s="49"/>
      <c r="G70" s="49"/>
      <c r="H70" s="49"/>
      <c r="I70" s="49"/>
      <c r="J70" s="49"/>
      <c r="K70" s="49"/>
      <c r="L70" s="49"/>
      <c r="M70" s="49"/>
      <c r="N70" s="49"/>
      <c r="O70" s="49"/>
      <c r="P70" s="49"/>
      <c r="Q70" s="49"/>
      <c r="R70" s="49"/>
      <c r="S70" s="49"/>
      <c r="T70" s="49"/>
      <c r="U70" s="49"/>
      <c r="V70" s="49"/>
      <c r="W70" s="49"/>
      <c r="X70" s="49"/>
      <c r="Y70" s="49"/>
      <c r="Z70" s="49"/>
      <c r="AA70" s="49"/>
      <c r="AB70" s="49"/>
    </row>
    <row r="71" spans="2:28">
      <c r="B71" s="49"/>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row>
    <row r="72" spans="2:28">
      <c r="B72" s="49"/>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row>
    <row r="73" spans="2:28">
      <c r="B73" s="49"/>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row>
    <row r="74" spans="2:28">
      <c r="B74" s="49"/>
      <c r="C74" s="49"/>
      <c r="D74" s="49"/>
      <c r="E74" s="49"/>
      <c r="F74" s="49"/>
      <c r="G74" s="49"/>
      <c r="H74" s="49"/>
      <c r="I74" s="49"/>
      <c r="J74" s="49"/>
      <c r="K74" s="49"/>
      <c r="L74" s="49"/>
      <c r="M74" s="49"/>
      <c r="N74" s="49"/>
      <c r="O74" s="49"/>
      <c r="P74" s="49"/>
      <c r="Q74" s="49"/>
      <c r="R74" s="49"/>
      <c r="S74" s="49"/>
      <c r="T74" s="49"/>
      <c r="U74" s="49"/>
      <c r="V74" s="49"/>
      <c r="W74" s="49"/>
      <c r="X74" s="49"/>
      <c r="Y74" s="49"/>
      <c r="Z74" s="49"/>
      <c r="AA74" s="49"/>
      <c r="AB74" s="49"/>
    </row>
    <row r="75" spans="2:28">
      <c r="B75" s="49"/>
      <c r="C75" s="49"/>
      <c r="D75" s="49"/>
      <c r="E75" s="49"/>
      <c r="F75" s="49"/>
      <c r="G75" s="49"/>
      <c r="H75" s="49"/>
      <c r="I75" s="49"/>
      <c r="J75" s="49"/>
      <c r="K75" s="49"/>
      <c r="L75" s="49"/>
      <c r="M75" s="49"/>
      <c r="N75" s="49"/>
      <c r="O75" s="49"/>
      <c r="P75" s="49"/>
      <c r="Q75" s="49"/>
      <c r="R75" s="49"/>
      <c r="S75" s="49"/>
      <c r="T75" s="49"/>
      <c r="U75" s="49"/>
      <c r="V75" s="49"/>
      <c r="W75" s="49"/>
      <c r="X75" s="49"/>
      <c r="Y75" s="49"/>
      <c r="Z75" s="49"/>
      <c r="AA75" s="49"/>
      <c r="AB75" s="49"/>
    </row>
    <row r="76" spans="2:28">
      <c r="B76" s="49"/>
      <c r="C76" s="49"/>
      <c r="D76" s="49"/>
      <c r="E76" s="49"/>
      <c r="F76" s="49"/>
      <c r="G76" s="49"/>
      <c r="H76" s="49"/>
      <c r="I76" s="49"/>
      <c r="J76" s="49"/>
      <c r="K76" s="49"/>
      <c r="L76" s="49"/>
      <c r="M76" s="49"/>
      <c r="N76" s="49"/>
      <c r="O76" s="49"/>
      <c r="P76" s="49"/>
      <c r="Q76" s="49"/>
      <c r="R76" s="49"/>
      <c r="S76" s="49"/>
      <c r="T76" s="49"/>
      <c r="U76" s="49"/>
      <c r="V76" s="49"/>
      <c r="W76" s="49"/>
      <c r="X76" s="49"/>
      <c r="Y76" s="49"/>
      <c r="Z76" s="49"/>
      <c r="AA76" s="49"/>
      <c r="AB76" s="49"/>
    </row>
    <row r="77" spans="2:28">
      <c r="B77" s="49"/>
      <c r="C77" s="49"/>
      <c r="D77" s="49"/>
      <c r="E77" s="49"/>
      <c r="F77" s="49"/>
      <c r="G77" s="49"/>
      <c r="H77" s="49"/>
      <c r="I77" s="49"/>
      <c r="J77" s="49"/>
      <c r="K77" s="49"/>
      <c r="L77" s="49"/>
      <c r="M77" s="49"/>
      <c r="N77" s="49"/>
      <c r="O77" s="49"/>
      <c r="P77" s="49"/>
      <c r="Q77" s="49"/>
      <c r="R77" s="49"/>
      <c r="S77" s="49"/>
      <c r="T77" s="49"/>
      <c r="U77" s="49"/>
      <c r="V77" s="49"/>
      <c r="W77" s="49"/>
      <c r="X77" s="49"/>
      <c r="Y77" s="49"/>
      <c r="Z77" s="49"/>
      <c r="AA77" s="49"/>
      <c r="AB77" s="49"/>
    </row>
    <row r="78" spans="2:28">
      <c r="B78" s="49"/>
      <c r="C78" s="49"/>
      <c r="D78" s="49"/>
      <c r="E78" s="49"/>
      <c r="F78" s="49"/>
      <c r="G78" s="49"/>
      <c r="H78" s="49"/>
      <c r="I78" s="49"/>
      <c r="J78" s="49"/>
      <c r="K78" s="49"/>
      <c r="L78" s="49"/>
      <c r="M78" s="49"/>
      <c r="N78" s="49"/>
      <c r="O78" s="49"/>
      <c r="P78" s="49"/>
      <c r="Q78" s="49"/>
      <c r="R78" s="49"/>
      <c r="S78" s="49"/>
      <c r="T78" s="49"/>
      <c r="U78" s="49"/>
      <c r="V78" s="49"/>
      <c r="W78" s="49"/>
      <c r="X78" s="49"/>
      <c r="Y78" s="49"/>
      <c r="Z78" s="49"/>
      <c r="AA78" s="49"/>
      <c r="AB78" s="49"/>
    </row>
    <row r="79" spans="2:28">
      <c r="B79" s="49"/>
      <c r="C79" s="49"/>
      <c r="D79" s="49"/>
      <c r="E79" s="49"/>
      <c r="F79" s="49"/>
      <c r="G79" s="49"/>
      <c r="H79" s="49"/>
      <c r="I79" s="49"/>
      <c r="J79" s="49"/>
      <c r="K79" s="49"/>
      <c r="L79" s="49"/>
      <c r="M79" s="49"/>
      <c r="N79" s="49"/>
      <c r="O79" s="49"/>
      <c r="P79" s="49"/>
      <c r="Q79" s="49"/>
      <c r="R79" s="49"/>
      <c r="S79" s="49"/>
      <c r="T79" s="49"/>
      <c r="U79" s="49"/>
      <c r="V79" s="49"/>
      <c r="W79" s="49"/>
      <c r="X79" s="49"/>
      <c r="Y79" s="49"/>
      <c r="Z79" s="49"/>
      <c r="AA79" s="49"/>
      <c r="AB79" s="49"/>
    </row>
    <row r="80" spans="2:28">
      <c r="B80" s="49"/>
      <c r="C80" s="49"/>
      <c r="D80" s="49"/>
      <c r="E80" s="49"/>
      <c r="F80" s="49"/>
      <c r="G80" s="49"/>
      <c r="H80" s="49"/>
      <c r="I80" s="49"/>
      <c r="J80" s="49"/>
      <c r="K80" s="49"/>
      <c r="L80" s="49"/>
      <c r="M80" s="49"/>
      <c r="N80" s="49"/>
      <c r="O80" s="49"/>
      <c r="P80" s="49"/>
      <c r="Q80" s="49"/>
      <c r="R80" s="49"/>
      <c r="S80" s="49"/>
      <c r="T80" s="49"/>
      <c r="U80" s="49"/>
      <c r="V80" s="49"/>
      <c r="W80" s="49"/>
      <c r="X80" s="49"/>
      <c r="Y80" s="49"/>
      <c r="Z80" s="49"/>
      <c r="AA80" s="49"/>
      <c r="AB80" s="49"/>
    </row>
    <row r="81" spans="2:28">
      <c r="B81" s="49"/>
      <c r="C81" s="49"/>
      <c r="D81" s="49"/>
      <c r="E81" s="49"/>
      <c r="F81" s="49"/>
      <c r="G81" s="49"/>
      <c r="H81" s="49"/>
      <c r="I81" s="49"/>
      <c r="J81" s="49"/>
      <c r="K81" s="49"/>
      <c r="L81" s="49"/>
      <c r="M81" s="49"/>
      <c r="N81" s="49"/>
      <c r="O81" s="49"/>
      <c r="P81" s="49"/>
      <c r="Q81" s="49"/>
      <c r="R81" s="49"/>
      <c r="S81" s="49"/>
      <c r="T81" s="49"/>
      <c r="U81" s="49"/>
      <c r="V81" s="49"/>
      <c r="W81" s="49"/>
      <c r="X81" s="49"/>
      <c r="Y81" s="49"/>
      <c r="Z81" s="49"/>
      <c r="AA81" s="49"/>
      <c r="AB81" s="49"/>
    </row>
    <row r="82" spans="2:28">
      <c r="B82" s="49"/>
      <c r="C82" s="49"/>
      <c r="D82" s="49"/>
      <c r="E82" s="49"/>
      <c r="F82" s="49"/>
      <c r="G82" s="49"/>
      <c r="H82" s="49"/>
      <c r="I82" s="49"/>
      <c r="J82" s="49"/>
      <c r="K82" s="49"/>
      <c r="L82" s="49"/>
      <c r="M82" s="49"/>
      <c r="N82" s="49"/>
      <c r="O82" s="49"/>
      <c r="P82" s="49"/>
      <c r="Q82" s="49"/>
      <c r="R82" s="49"/>
      <c r="S82" s="49"/>
      <c r="T82" s="49"/>
      <c r="U82" s="49"/>
      <c r="V82" s="49"/>
      <c r="W82" s="49"/>
      <c r="X82" s="49"/>
      <c r="Y82" s="49"/>
      <c r="Z82" s="49"/>
      <c r="AA82" s="49"/>
      <c r="AB82" s="49"/>
    </row>
    <row r="83" spans="2:28">
      <c r="B83" s="49"/>
      <c r="C83" s="49"/>
      <c r="D83" s="49"/>
      <c r="E83" s="49"/>
      <c r="F83" s="49"/>
      <c r="G83" s="49"/>
      <c r="H83" s="49"/>
      <c r="I83" s="49"/>
      <c r="J83" s="49"/>
      <c r="K83" s="49"/>
      <c r="L83" s="49"/>
      <c r="M83" s="49"/>
      <c r="N83" s="49"/>
      <c r="O83" s="49"/>
      <c r="P83" s="49"/>
      <c r="Q83" s="49"/>
      <c r="R83" s="49"/>
      <c r="S83" s="49"/>
      <c r="T83" s="49"/>
      <c r="U83" s="49"/>
      <c r="V83" s="49"/>
      <c r="W83" s="49"/>
      <c r="X83" s="49"/>
      <c r="Y83" s="49"/>
      <c r="Z83" s="49"/>
      <c r="AA83" s="49"/>
      <c r="AB83" s="49"/>
    </row>
    <row r="84" spans="2:28">
      <c r="B84" s="49"/>
      <c r="C84" s="49"/>
      <c r="D84" s="49"/>
      <c r="E84" s="49"/>
      <c r="F84" s="49"/>
      <c r="G84" s="49"/>
      <c r="H84" s="49"/>
      <c r="I84" s="49"/>
      <c r="J84" s="49"/>
      <c r="K84" s="49"/>
      <c r="L84" s="49"/>
      <c r="M84" s="49"/>
      <c r="N84" s="49"/>
      <c r="O84" s="49"/>
      <c r="P84" s="49"/>
      <c r="Q84" s="49"/>
      <c r="R84" s="49"/>
      <c r="S84" s="49"/>
      <c r="T84" s="49"/>
      <c r="U84" s="49"/>
      <c r="V84" s="49"/>
      <c r="W84" s="49"/>
      <c r="X84" s="49"/>
      <c r="Y84" s="49"/>
      <c r="Z84" s="49"/>
      <c r="AA84" s="49"/>
      <c r="AB84" s="49"/>
    </row>
    <row r="85" spans="2:28">
      <c r="B85" s="49"/>
      <c r="C85" s="49"/>
      <c r="D85" s="49"/>
      <c r="E85" s="49"/>
      <c r="F85" s="49"/>
      <c r="G85" s="49"/>
      <c r="H85" s="49"/>
      <c r="I85" s="49"/>
      <c r="J85" s="49"/>
      <c r="K85" s="49"/>
      <c r="L85" s="49"/>
      <c r="M85" s="49"/>
      <c r="N85" s="49"/>
      <c r="O85" s="49"/>
      <c r="P85" s="49"/>
      <c r="Q85" s="49"/>
      <c r="R85" s="49"/>
      <c r="S85" s="49"/>
      <c r="T85" s="49"/>
      <c r="U85" s="49"/>
      <c r="V85" s="49"/>
      <c r="W85" s="49"/>
      <c r="X85" s="49"/>
      <c r="Y85" s="49"/>
      <c r="Z85" s="49"/>
      <c r="AA85" s="49"/>
      <c r="AB85" s="49"/>
    </row>
    <row r="86" spans="2:28">
      <c r="B86" s="49"/>
      <c r="C86" s="49"/>
      <c r="D86" s="49"/>
      <c r="E86" s="49"/>
      <c r="F86" s="49"/>
      <c r="G86" s="49"/>
      <c r="H86" s="49"/>
      <c r="I86" s="49"/>
      <c r="J86" s="49"/>
      <c r="K86" s="49"/>
      <c r="L86" s="49"/>
      <c r="M86" s="49"/>
      <c r="N86" s="49"/>
      <c r="O86" s="49"/>
      <c r="P86" s="49"/>
      <c r="Q86" s="49"/>
      <c r="R86" s="49"/>
      <c r="S86" s="49"/>
      <c r="T86" s="49"/>
      <c r="U86" s="49"/>
      <c r="V86" s="49"/>
      <c r="W86" s="49"/>
      <c r="X86" s="49"/>
      <c r="Y86" s="49"/>
      <c r="Z86" s="49"/>
      <c r="AA86" s="49"/>
      <c r="AB86" s="49"/>
    </row>
    <row r="87" spans="2:28">
      <c r="B87" s="49"/>
      <c r="C87" s="49"/>
      <c r="D87" s="49"/>
      <c r="E87" s="49"/>
      <c r="F87" s="49"/>
      <c r="G87" s="49"/>
      <c r="H87" s="49"/>
      <c r="I87" s="49"/>
      <c r="J87" s="49"/>
      <c r="K87" s="49"/>
      <c r="L87" s="49"/>
      <c r="M87" s="49"/>
      <c r="N87" s="49"/>
      <c r="O87" s="49"/>
      <c r="P87" s="49"/>
      <c r="Q87" s="49"/>
      <c r="R87" s="49"/>
      <c r="S87" s="49"/>
      <c r="T87" s="49"/>
      <c r="U87" s="49"/>
      <c r="V87" s="49"/>
      <c r="W87" s="49"/>
      <c r="X87" s="49"/>
      <c r="Y87" s="49"/>
      <c r="Z87" s="49"/>
      <c r="AA87" s="49"/>
      <c r="AB87" s="49"/>
    </row>
    <row r="88" spans="2:28">
      <c r="B88" s="49"/>
      <c r="C88" s="49"/>
      <c r="D88" s="49"/>
      <c r="E88" s="49"/>
      <c r="F88" s="49"/>
      <c r="G88" s="49"/>
      <c r="H88" s="49"/>
      <c r="I88" s="49"/>
      <c r="J88" s="49"/>
      <c r="K88" s="49"/>
      <c r="L88" s="49"/>
      <c r="M88" s="49"/>
      <c r="N88" s="49"/>
      <c r="O88" s="49"/>
      <c r="P88" s="49"/>
      <c r="Q88" s="49"/>
      <c r="R88" s="49"/>
      <c r="S88" s="49"/>
      <c r="T88" s="49"/>
      <c r="U88" s="49"/>
      <c r="V88" s="49"/>
      <c r="W88" s="49"/>
      <c r="X88" s="49"/>
      <c r="Y88" s="49"/>
      <c r="Z88" s="49"/>
      <c r="AA88" s="49"/>
      <c r="AB88" s="49"/>
    </row>
    <row r="89" spans="2:28">
      <c r="B89" s="49"/>
      <c r="C89" s="49"/>
      <c r="D89" s="49"/>
      <c r="E89" s="49"/>
      <c r="F89" s="49"/>
      <c r="G89" s="49"/>
      <c r="H89" s="49"/>
      <c r="I89" s="49"/>
      <c r="J89" s="49"/>
      <c r="K89" s="49"/>
      <c r="L89" s="49"/>
      <c r="M89" s="49"/>
      <c r="N89" s="49"/>
      <c r="O89" s="49"/>
      <c r="P89" s="49"/>
      <c r="Q89" s="49"/>
      <c r="R89" s="49"/>
      <c r="S89" s="49"/>
      <c r="T89" s="49"/>
      <c r="U89" s="49"/>
      <c r="V89" s="49"/>
      <c r="W89" s="49"/>
      <c r="X89" s="49"/>
      <c r="Y89" s="49"/>
      <c r="Z89" s="49"/>
      <c r="AA89" s="49"/>
      <c r="AB89" s="49"/>
    </row>
    <row r="90" spans="2:28">
      <c r="B90" s="49"/>
      <c r="C90" s="49"/>
      <c r="D90" s="49"/>
      <c r="E90" s="49"/>
      <c r="F90" s="49"/>
      <c r="G90" s="49"/>
      <c r="H90" s="49"/>
      <c r="I90" s="49"/>
      <c r="J90" s="49"/>
      <c r="K90" s="49"/>
      <c r="L90" s="49"/>
      <c r="M90" s="49"/>
      <c r="N90" s="49"/>
      <c r="O90" s="49"/>
      <c r="P90" s="49"/>
      <c r="Q90" s="49"/>
      <c r="R90" s="49"/>
      <c r="S90" s="49"/>
      <c r="T90" s="49"/>
      <c r="U90" s="49"/>
      <c r="V90" s="49"/>
      <c r="W90" s="49"/>
      <c r="X90" s="49"/>
      <c r="Y90" s="49"/>
      <c r="Z90" s="49"/>
      <c r="AA90" s="49"/>
      <c r="AB90" s="49"/>
    </row>
    <row r="91" spans="2:28">
      <c r="B91" s="49"/>
      <c r="C91" s="49"/>
      <c r="D91" s="49"/>
      <c r="E91" s="49"/>
      <c r="F91" s="49"/>
      <c r="G91" s="49"/>
      <c r="H91" s="49"/>
      <c r="I91" s="49"/>
      <c r="J91" s="49"/>
      <c r="K91" s="49"/>
      <c r="L91" s="49"/>
      <c r="M91" s="49"/>
      <c r="N91" s="49"/>
      <c r="O91" s="49"/>
      <c r="P91" s="49"/>
      <c r="Q91" s="49"/>
      <c r="R91" s="49"/>
      <c r="S91" s="49"/>
      <c r="T91" s="49"/>
      <c r="U91" s="49"/>
      <c r="V91" s="49"/>
      <c r="W91" s="49"/>
      <c r="X91" s="49"/>
      <c r="Y91" s="49"/>
      <c r="Z91" s="49"/>
      <c r="AA91" s="49"/>
      <c r="AB91" s="49"/>
    </row>
    <row r="92" spans="2:28">
      <c r="B92" s="49"/>
      <c r="C92" s="49"/>
      <c r="D92" s="49"/>
      <c r="E92" s="49"/>
      <c r="F92" s="49"/>
      <c r="G92" s="49"/>
      <c r="H92" s="49"/>
      <c r="I92" s="49"/>
      <c r="J92" s="49"/>
      <c r="K92" s="49"/>
      <c r="L92" s="49"/>
      <c r="M92" s="49"/>
      <c r="N92" s="49"/>
      <c r="O92" s="49"/>
      <c r="P92" s="49"/>
      <c r="Q92" s="49"/>
      <c r="R92" s="49"/>
      <c r="S92" s="49"/>
      <c r="T92" s="49"/>
      <c r="U92" s="49"/>
      <c r="V92" s="49"/>
      <c r="W92" s="49"/>
      <c r="X92" s="49"/>
      <c r="Y92" s="49"/>
      <c r="Z92" s="49"/>
      <c r="AA92" s="49"/>
      <c r="AB92" s="49"/>
    </row>
    <row r="93" spans="2:28">
      <c r="B93" s="49"/>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row>
    <row r="94" spans="2:28">
      <c r="B94" s="49"/>
      <c r="C94" s="49"/>
      <c r="D94" s="49"/>
      <c r="E94" s="49"/>
      <c r="F94" s="49"/>
      <c r="G94" s="49"/>
      <c r="H94" s="49"/>
      <c r="I94" s="49"/>
      <c r="J94" s="49"/>
      <c r="K94" s="49"/>
      <c r="L94" s="49"/>
      <c r="M94" s="49"/>
      <c r="N94" s="49"/>
      <c r="O94" s="49"/>
      <c r="P94" s="49"/>
      <c r="Q94" s="49"/>
      <c r="R94" s="49"/>
      <c r="S94" s="49"/>
      <c r="T94" s="49"/>
      <c r="U94" s="49"/>
      <c r="V94" s="49"/>
      <c r="W94" s="49"/>
      <c r="X94" s="49"/>
      <c r="Y94" s="49"/>
      <c r="Z94" s="49"/>
      <c r="AA94" s="49"/>
      <c r="AB94" s="49"/>
    </row>
    <row r="95" spans="2:28">
      <c r="B95" s="49"/>
      <c r="C95" s="49"/>
      <c r="D95" s="49"/>
      <c r="E95" s="49"/>
      <c r="F95" s="49"/>
      <c r="G95" s="49"/>
      <c r="H95" s="49"/>
      <c r="I95" s="49"/>
      <c r="J95" s="49"/>
      <c r="K95" s="49"/>
      <c r="L95" s="49"/>
      <c r="M95" s="49"/>
      <c r="N95" s="49"/>
      <c r="O95" s="49"/>
      <c r="P95" s="49"/>
      <c r="Q95" s="49"/>
      <c r="R95" s="49"/>
      <c r="S95" s="49"/>
      <c r="T95" s="49"/>
      <c r="U95" s="49"/>
      <c r="V95" s="49"/>
      <c r="W95" s="49"/>
      <c r="X95" s="49"/>
      <c r="Y95" s="49"/>
      <c r="Z95" s="49"/>
      <c r="AA95" s="49"/>
      <c r="AB95" s="49"/>
    </row>
    <row r="96" spans="2:28">
      <c r="B96" s="49"/>
      <c r="C96" s="49"/>
      <c r="D96" s="49"/>
      <c r="E96" s="49"/>
      <c r="F96" s="49"/>
      <c r="G96" s="49"/>
      <c r="H96" s="49"/>
      <c r="I96" s="49"/>
      <c r="J96" s="49"/>
      <c r="K96" s="49"/>
      <c r="L96" s="49"/>
      <c r="M96" s="49"/>
      <c r="N96" s="49"/>
      <c r="O96" s="49"/>
      <c r="P96" s="49"/>
      <c r="Q96" s="49"/>
      <c r="R96" s="49"/>
      <c r="S96" s="49"/>
      <c r="T96" s="49"/>
      <c r="U96" s="49"/>
      <c r="V96" s="49"/>
      <c r="W96" s="49"/>
      <c r="X96" s="49"/>
      <c r="Y96" s="49"/>
      <c r="Z96" s="49"/>
      <c r="AA96" s="49"/>
      <c r="AB96" s="49"/>
    </row>
  </sheetData>
  <sheetProtection algorithmName="SHA-512" hashValue="VKdE6eVa+c6kYHSkgaiJZ4WKhFJLDB8Q2Ua0ZLseEcW9F2aSniPQzUpzAfHHNnYaJqkQF0KSpqOifKmwUNFppw==" saltValue="zNTnZtC8CGi7vHVxkpbQgg==" spinCount="100000" sheet="1" objects="1" scenarios="1" selectLockedCells="1"/>
  <mergeCells count="26">
    <mergeCell ref="B16:E16"/>
    <mergeCell ref="AC16:AD16"/>
    <mergeCell ref="F16:AB16"/>
    <mergeCell ref="AC20:AD20"/>
    <mergeCell ref="F20:AB20"/>
    <mergeCell ref="AC19:AD19"/>
    <mergeCell ref="F19:AB19"/>
    <mergeCell ref="F18:AB18"/>
    <mergeCell ref="AC18:AD18"/>
    <mergeCell ref="AC17:AD17"/>
    <mergeCell ref="B1:AD2"/>
    <mergeCell ref="AC15:AD15"/>
    <mergeCell ref="P5:AE5"/>
    <mergeCell ref="F12:AB12"/>
    <mergeCell ref="AC14:AD14"/>
    <mergeCell ref="F15:AB15"/>
    <mergeCell ref="F14:AB14"/>
    <mergeCell ref="F11:AB11"/>
    <mergeCell ref="AC13:AD13"/>
    <mergeCell ref="Z3:AA3"/>
    <mergeCell ref="AC3:AD3"/>
    <mergeCell ref="B7:AD8"/>
    <mergeCell ref="AC12:AD12"/>
    <mergeCell ref="B14:E15"/>
    <mergeCell ref="F13:AB13"/>
    <mergeCell ref="AC11:AD11"/>
  </mergeCells>
  <phoneticPr fontId="1"/>
  <dataValidations count="1">
    <dataValidation type="list" allowBlank="1" showInputMessage="1" showErrorMessage="1" sqref="AC11:AD16 AC18:AD20" xr:uid="{00000000-0002-0000-0A00-000000000000}">
      <formula1>"□,■"</formula1>
    </dataValidation>
  </dataValidations>
  <printOptions horizontalCentered="1"/>
  <pageMargins left="0.70866141732283472" right="0.70866141732283472" top="0.74803149606299213" bottom="0.74803149606299213" header="0.31496062992125978" footer="0.31496062992125978"/>
  <pageSetup paperSize="9" scale="95"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pageSetUpPr fitToPage="1"/>
  </sheetPr>
  <dimension ref="A1:AE52"/>
  <sheetViews>
    <sheetView showGridLines="0" zoomScaleNormal="100" zoomScaleSheetLayoutView="100" workbookViewId="0"/>
  </sheetViews>
  <sheetFormatPr defaultColWidth="8.58203125" defaultRowHeight="13"/>
  <cols>
    <col min="1" max="2" width="2.58203125" style="43" customWidth="1"/>
    <col min="3" max="3" width="2.58203125" style="44" customWidth="1"/>
    <col min="4" max="54" width="2.58203125" style="43" customWidth="1"/>
    <col min="55" max="55" width="8.58203125" style="43" customWidth="1"/>
    <col min="56" max="16384" width="8.58203125" style="43"/>
  </cols>
  <sheetData>
    <row r="1" spans="1:31" ht="13" customHeight="1">
      <c r="A1" s="43" t="s">
        <v>197</v>
      </c>
    </row>
    <row r="2" spans="1:31" ht="22" customHeight="1">
      <c r="V2" s="43" t="str">
        <f>【入力シート】!J5</f>
        <v>令和</v>
      </c>
      <c r="X2" s="59" t="str">
        <f>IF(【入力シート】!L8="","",【入力シート】!L8)</f>
        <v/>
      </c>
      <c r="Y2" s="43" t="s">
        <v>32</v>
      </c>
      <c r="Z2" s="299" t="str">
        <f>IF(【入力シート】!O8="","",【入力シート】!O8)</f>
        <v/>
      </c>
      <c r="AA2" s="252"/>
      <c r="AB2" s="43" t="s">
        <v>33</v>
      </c>
      <c r="AC2" s="299" t="str">
        <f>IF(【入力シート】!S8="","",【入力シート】!S8)</f>
        <v/>
      </c>
      <c r="AD2" s="252"/>
      <c r="AE2" s="43" t="s">
        <v>34</v>
      </c>
    </row>
    <row r="3" spans="1:31" ht="25" customHeight="1">
      <c r="A3" s="43" t="s">
        <v>271</v>
      </c>
    </row>
    <row r="4" spans="1:31" ht="18" customHeight="1">
      <c r="L4" s="43" t="s">
        <v>58</v>
      </c>
      <c r="P4" s="297" t="str">
        <f>IF(【入力シート】!J27="","",【入力シート】!J27)</f>
        <v/>
      </c>
      <c r="Q4" s="198"/>
      <c r="R4" s="198"/>
      <c r="S4" s="198"/>
      <c r="T4" s="198"/>
      <c r="U4" s="198"/>
      <c r="V4" s="198"/>
      <c r="W4" s="198"/>
      <c r="X4" s="198"/>
      <c r="Y4" s="198"/>
      <c r="Z4" s="198"/>
      <c r="AA4" s="198"/>
      <c r="AB4" s="198"/>
      <c r="AC4" s="198"/>
      <c r="AD4" s="198"/>
      <c r="AE4" s="198"/>
    </row>
    <row r="5" spans="1:31" ht="3" customHeight="1"/>
    <row r="6" spans="1:31" ht="18" customHeight="1">
      <c r="L6" s="43" t="s">
        <v>60</v>
      </c>
      <c r="P6" s="302" t="str">
        <f>IF(【入力シート】!M29="","",【入力シート】!M29)</f>
        <v/>
      </c>
      <c r="Q6" s="252"/>
      <c r="R6" s="252"/>
      <c r="S6" s="252"/>
      <c r="T6" s="252"/>
      <c r="U6" s="252"/>
      <c r="V6" s="252"/>
      <c r="W6" s="252"/>
      <c r="X6" s="252"/>
      <c r="Y6" s="252"/>
      <c r="Z6" s="252"/>
      <c r="AA6" s="252"/>
      <c r="AB6" s="252"/>
      <c r="AC6" s="252"/>
      <c r="AD6" s="252"/>
      <c r="AE6" s="252"/>
    </row>
    <row r="7" spans="1:31" ht="3" customHeight="1">
      <c r="P7" s="252"/>
      <c r="Q7" s="252"/>
      <c r="R7" s="252"/>
      <c r="S7" s="252"/>
      <c r="T7" s="252"/>
      <c r="U7" s="252"/>
      <c r="V7" s="252"/>
      <c r="W7" s="252"/>
      <c r="X7" s="252"/>
      <c r="Y7" s="252"/>
      <c r="Z7" s="252"/>
      <c r="AA7" s="252"/>
      <c r="AB7" s="252"/>
      <c r="AC7" s="252"/>
      <c r="AD7" s="252"/>
      <c r="AE7" s="252"/>
    </row>
    <row r="8" spans="1:31" ht="18" customHeight="1">
      <c r="P8" s="198"/>
      <c r="Q8" s="198"/>
      <c r="R8" s="198"/>
      <c r="S8" s="198"/>
      <c r="T8" s="198"/>
      <c r="U8" s="198"/>
      <c r="V8" s="198"/>
      <c r="W8" s="198"/>
      <c r="X8" s="198"/>
      <c r="Y8" s="198"/>
      <c r="Z8" s="198"/>
      <c r="AA8" s="198"/>
      <c r="AB8" s="198"/>
      <c r="AC8" s="198"/>
      <c r="AD8" s="198"/>
      <c r="AE8" s="198"/>
    </row>
    <row r="9" spans="1:31" ht="3" customHeight="1"/>
    <row r="10" spans="1:31" ht="18" customHeight="1">
      <c r="L10" s="43" t="s">
        <v>64</v>
      </c>
      <c r="P10" s="297" t="str">
        <f>IF(【入力シート】!J30="","",【入力シート】!J30)</f>
        <v/>
      </c>
      <c r="Q10" s="198"/>
      <c r="R10" s="198"/>
      <c r="S10" s="198"/>
      <c r="T10" s="198"/>
      <c r="U10" s="198"/>
      <c r="V10" s="198"/>
      <c r="W10" s="198"/>
      <c r="X10" s="198"/>
      <c r="Y10" s="198"/>
      <c r="Z10" s="198"/>
      <c r="AA10" s="198"/>
      <c r="AB10" s="198"/>
      <c r="AC10" s="198"/>
      <c r="AD10" s="198"/>
      <c r="AE10" s="198"/>
    </row>
    <row r="11" spans="1:31" ht="3" customHeight="1"/>
    <row r="12" spans="1:31" ht="18" customHeight="1">
      <c r="L12" s="43" t="s">
        <v>65</v>
      </c>
      <c r="P12" s="297" t="str">
        <f>IF(【入力シート】!J31="","",【入力シート】!J31)</f>
        <v/>
      </c>
      <c r="Q12" s="198"/>
      <c r="R12" s="198"/>
      <c r="S12" s="198"/>
      <c r="T12" s="198"/>
      <c r="U12" s="198"/>
      <c r="V12" s="198"/>
      <c r="W12" s="198"/>
      <c r="X12" s="198"/>
      <c r="Y12" s="198"/>
      <c r="Z12" s="198"/>
    </row>
    <row r="14" spans="1:31" ht="18" customHeight="1">
      <c r="B14" s="292" t="str">
        <f>【入力シート】!C1&amp;【入力シート】!D1&amp;"年度杉並区介護職員・介護支援専門員居住支援手当事業補助金"</f>
        <v>令和８年度杉並区介護職員・介護支援専門員居住支援手当事業補助金</v>
      </c>
      <c r="C14" s="293"/>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row>
    <row r="15" spans="1:31" ht="18" customHeight="1">
      <c r="B15" s="292" t="s">
        <v>198</v>
      </c>
      <c r="C15" s="293"/>
      <c r="D15" s="252"/>
      <c r="E15" s="252"/>
      <c r="F15" s="252"/>
      <c r="G15" s="252"/>
      <c r="H15" s="252"/>
      <c r="I15" s="252"/>
      <c r="J15" s="252"/>
      <c r="K15" s="252"/>
      <c r="L15" s="252"/>
      <c r="M15" s="252"/>
      <c r="N15" s="252"/>
      <c r="O15" s="252"/>
      <c r="P15" s="252"/>
      <c r="Q15" s="252"/>
      <c r="R15" s="252"/>
      <c r="S15" s="252"/>
      <c r="T15" s="252"/>
      <c r="U15" s="252"/>
      <c r="V15" s="252"/>
      <c r="W15" s="252"/>
      <c r="X15" s="252"/>
      <c r="Y15" s="252"/>
      <c r="Z15" s="252"/>
      <c r="AA15" s="252"/>
      <c r="AB15" s="252"/>
      <c r="AC15" s="252"/>
      <c r="AD15" s="252"/>
    </row>
    <row r="16" spans="1:31" ht="6" customHeight="1"/>
    <row r="17" spans="1:31" ht="14.15" customHeight="1">
      <c r="B17" s="267" t="str">
        <f>"　"&amp;【入力シート】!J5&amp;【入力シート】!L5&amp;【入力シート】!N5&amp;【入力シート】!O5&amp;【入力シート】!R5&amp;【入力シート】!S5&amp;【入力シート】!V5&amp;"付で交付を申請した"&amp;【入力シート】!C1&amp;【入力シート】!D1&amp;"年度杉並区介護職員・介護支援専門員居住支援手当補助金の申請内容に変更が生じたので、関係書類を添えて下記のとおり補助金交付の変更申請をします。"</f>
        <v>　令和年月日付で交付を申請した令和８年度杉並区介護職員・介護支援専門員居住支援手当補助金の申請内容に変更が生じたので、関係書類を添えて下記のとおり補助金交付の変更申請をします。</v>
      </c>
      <c r="C17" s="293"/>
      <c r="D17" s="252"/>
      <c r="E17" s="252"/>
      <c r="F17" s="252"/>
      <c r="G17" s="252"/>
      <c r="H17" s="252"/>
      <c r="I17" s="252"/>
      <c r="J17" s="252"/>
      <c r="K17" s="252"/>
      <c r="L17" s="252"/>
      <c r="M17" s="252"/>
      <c r="N17" s="252"/>
      <c r="O17" s="252"/>
      <c r="P17" s="252"/>
      <c r="Q17" s="252"/>
      <c r="R17" s="252"/>
      <c r="S17" s="252"/>
      <c r="T17" s="252"/>
      <c r="U17" s="252"/>
      <c r="V17" s="252"/>
      <c r="W17" s="252"/>
      <c r="X17" s="252"/>
      <c r="Y17" s="252"/>
      <c r="Z17" s="252"/>
      <c r="AA17" s="252"/>
      <c r="AB17" s="252"/>
      <c r="AC17" s="252"/>
      <c r="AD17" s="252"/>
    </row>
    <row r="18" spans="1:31" ht="14.15" customHeight="1">
      <c r="B18" s="252"/>
      <c r="C18" s="293"/>
      <c r="D18" s="252"/>
      <c r="E18" s="252"/>
      <c r="F18" s="252"/>
      <c r="G18" s="252"/>
      <c r="H18" s="252"/>
      <c r="I18" s="252"/>
      <c r="J18" s="252"/>
      <c r="K18" s="252"/>
      <c r="L18" s="252"/>
      <c r="M18" s="252"/>
      <c r="N18" s="252"/>
      <c r="O18" s="252"/>
      <c r="P18" s="252"/>
      <c r="Q18" s="252"/>
      <c r="R18" s="252"/>
      <c r="S18" s="252"/>
      <c r="T18" s="252"/>
      <c r="U18" s="252"/>
      <c r="V18" s="252"/>
      <c r="W18" s="252"/>
      <c r="X18" s="252"/>
      <c r="Y18" s="252"/>
      <c r="Z18" s="252"/>
      <c r="AA18" s="252"/>
      <c r="AB18" s="252"/>
      <c r="AC18" s="252"/>
      <c r="AD18" s="252"/>
    </row>
    <row r="19" spans="1:31" ht="14.15" customHeight="1">
      <c r="B19" s="252"/>
      <c r="C19" s="293"/>
      <c r="D19" s="252"/>
      <c r="E19" s="252"/>
      <c r="F19" s="252"/>
      <c r="G19" s="252"/>
      <c r="H19" s="252"/>
      <c r="I19" s="252"/>
      <c r="J19" s="252"/>
      <c r="K19" s="252"/>
      <c r="L19" s="252"/>
      <c r="M19" s="252"/>
      <c r="N19" s="252"/>
      <c r="O19" s="252"/>
      <c r="P19" s="252"/>
      <c r="Q19" s="252"/>
      <c r="R19" s="252"/>
      <c r="S19" s="252"/>
      <c r="T19" s="252"/>
      <c r="U19" s="252"/>
      <c r="V19" s="252"/>
      <c r="W19" s="252"/>
      <c r="X19" s="252"/>
      <c r="Y19" s="252"/>
      <c r="Z19" s="252"/>
      <c r="AA19" s="252"/>
      <c r="AB19" s="252"/>
      <c r="AC19" s="252"/>
      <c r="AD19" s="252"/>
    </row>
    <row r="20" spans="1:31" ht="14.15" customHeight="1">
      <c r="B20" s="252"/>
      <c r="C20" s="293"/>
      <c r="D20" s="252"/>
      <c r="E20" s="252"/>
      <c r="F20" s="252"/>
      <c r="G20" s="252"/>
      <c r="H20" s="252"/>
      <c r="I20" s="252"/>
      <c r="J20" s="252"/>
      <c r="K20" s="252"/>
      <c r="L20" s="252"/>
      <c r="M20" s="252"/>
      <c r="N20" s="252"/>
      <c r="O20" s="252"/>
      <c r="P20" s="252"/>
      <c r="Q20" s="252"/>
      <c r="R20" s="252"/>
      <c r="S20" s="252"/>
      <c r="T20" s="252"/>
      <c r="U20" s="252"/>
      <c r="V20" s="252"/>
      <c r="W20" s="252"/>
      <c r="X20" s="252"/>
      <c r="Y20" s="252"/>
      <c r="Z20" s="252"/>
      <c r="AA20" s="252"/>
      <c r="AB20" s="252"/>
      <c r="AC20" s="252"/>
      <c r="AD20" s="252"/>
    </row>
    <row r="21" spans="1:31" ht="14.15" customHeight="1">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row>
    <row r="22" spans="1:31" ht="20.149999999999999" customHeight="1">
      <c r="A22" s="292" t="s">
        <v>182</v>
      </c>
      <c r="B22" s="252"/>
      <c r="C22" s="293"/>
      <c r="D22" s="252"/>
      <c r="E22" s="252"/>
      <c r="F22" s="252"/>
      <c r="G22" s="252"/>
      <c r="H22" s="252"/>
      <c r="I22" s="252"/>
      <c r="J22" s="252"/>
      <c r="K22" s="252"/>
      <c r="L22" s="252"/>
      <c r="M22" s="252"/>
      <c r="N22" s="252"/>
      <c r="O22" s="252"/>
      <c r="P22" s="252"/>
      <c r="Q22" s="252"/>
      <c r="R22" s="252"/>
      <c r="S22" s="252"/>
      <c r="T22" s="252"/>
      <c r="U22" s="252"/>
      <c r="V22" s="252"/>
      <c r="W22" s="252"/>
      <c r="X22" s="252"/>
      <c r="Y22" s="252"/>
      <c r="Z22" s="252"/>
      <c r="AA22" s="252"/>
      <c r="AB22" s="252"/>
      <c r="AC22" s="252"/>
      <c r="AD22" s="252"/>
      <c r="AE22" s="252"/>
    </row>
    <row r="23" spans="1:31" ht="20.149999999999999" customHeight="1">
      <c r="A23" s="46"/>
      <c r="B23" s="60"/>
      <c r="C23" s="60"/>
      <c r="D23" s="60"/>
      <c r="E23" s="60"/>
      <c r="F23" s="60"/>
      <c r="G23" s="60"/>
      <c r="H23" s="60"/>
      <c r="I23" s="60"/>
      <c r="J23" s="60"/>
      <c r="K23" s="60"/>
      <c r="L23" s="60"/>
      <c r="M23" s="60"/>
      <c r="N23" s="60"/>
      <c r="O23" s="60"/>
      <c r="P23" s="60"/>
      <c r="Q23" s="60"/>
      <c r="R23" s="60"/>
      <c r="S23" s="60"/>
      <c r="T23" s="60"/>
      <c r="U23" s="60"/>
      <c r="V23" s="60"/>
      <c r="W23" s="60"/>
      <c r="X23" s="60"/>
      <c r="Y23" s="60"/>
      <c r="Z23" s="60"/>
      <c r="AA23" s="60"/>
      <c r="AB23" s="60"/>
      <c r="AC23" s="60"/>
      <c r="AD23" s="60"/>
      <c r="AE23" s="60"/>
    </row>
    <row r="24" spans="1:31" ht="18" customHeight="1">
      <c r="B24" s="43" t="s">
        <v>199</v>
      </c>
      <c r="L24" s="308"/>
      <c r="M24" s="252"/>
      <c r="N24" s="252"/>
      <c r="O24" s="252"/>
      <c r="P24" s="252"/>
      <c r="Q24" s="252"/>
      <c r="R24" s="252"/>
      <c r="S24" s="252"/>
    </row>
    <row r="25" spans="1:31">
      <c r="D25" s="267">
        <f>IF(【入力シート】!J10=【入力シート】!AK12,【入力シート】!J11,【入力シート】!J10)</f>
        <v>0</v>
      </c>
      <c r="E25" s="252"/>
      <c r="F25" s="252"/>
      <c r="G25" s="252"/>
      <c r="H25" s="252"/>
      <c r="I25" s="252"/>
      <c r="J25" s="252"/>
      <c r="K25" s="252"/>
      <c r="L25" s="252"/>
      <c r="M25" s="252"/>
      <c r="N25" s="252"/>
      <c r="O25" s="252"/>
      <c r="P25" s="252"/>
      <c r="Q25" s="252"/>
      <c r="R25" s="252"/>
      <c r="S25" s="252"/>
      <c r="T25" s="252"/>
      <c r="U25" s="252"/>
      <c r="V25" s="252"/>
      <c r="W25" s="252"/>
      <c r="X25" s="252"/>
      <c r="Y25" s="252"/>
      <c r="Z25" s="252"/>
      <c r="AA25" s="252"/>
      <c r="AB25" s="252"/>
      <c r="AC25" s="252"/>
    </row>
    <row r="26" spans="1:31">
      <c r="D26" s="252"/>
      <c r="E26" s="252"/>
      <c r="F26" s="252"/>
      <c r="G26" s="252"/>
      <c r="H26" s="252"/>
      <c r="I26" s="252"/>
      <c r="J26" s="252"/>
      <c r="K26" s="252"/>
      <c r="L26" s="252"/>
      <c r="M26" s="252"/>
      <c r="N26" s="252"/>
      <c r="O26" s="252"/>
      <c r="P26" s="252"/>
      <c r="Q26" s="252"/>
      <c r="R26" s="252"/>
      <c r="S26" s="252"/>
      <c r="T26" s="252"/>
      <c r="U26" s="252"/>
      <c r="V26" s="252"/>
      <c r="W26" s="252"/>
      <c r="X26" s="252"/>
      <c r="Y26" s="252"/>
      <c r="Z26" s="252"/>
      <c r="AA26" s="252"/>
      <c r="AB26" s="252"/>
      <c r="AC26" s="252"/>
    </row>
    <row r="27" spans="1:31">
      <c r="D27" s="252"/>
      <c r="E27" s="252"/>
      <c r="F27" s="252"/>
      <c r="G27" s="252"/>
      <c r="H27" s="252"/>
      <c r="I27" s="252"/>
      <c r="J27" s="252"/>
      <c r="K27" s="252"/>
      <c r="L27" s="252"/>
      <c r="M27" s="252"/>
      <c r="N27" s="252"/>
      <c r="O27" s="252"/>
      <c r="P27" s="252"/>
      <c r="Q27" s="252"/>
      <c r="R27" s="252"/>
      <c r="S27" s="252"/>
      <c r="T27" s="252"/>
      <c r="U27" s="252"/>
      <c r="V27" s="252"/>
      <c r="W27" s="252"/>
      <c r="X27" s="252"/>
      <c r="Y27" s="252"/>
      <c r="Z27" s="252"/>
      <c r="AA27" s="252"/>
      <c r="AB27" s="252"/>
      <c r="AC27" s="252"/>
    </row>
    <row r="28" spans="1:31" ht="18" customHeight="1">
      <c r="B28" s="43" t="s">
        <v>200</v>
      </c>
      <c r="L28" s="301">
        <f>【入力シート】!J9</f>
        <v>0</v>
      </c>
      <c r="M28" s="252"/>
      <c r="N28" s="252"/>
      <c r="O28" s="252"/>
      <c r="P28" s="252"/>
      <c r="Q28" s="252"/>
      <c r="R28" s="252"/>
      <c r="S28" s="252"/>
      <c r="T28" s="43" t="s">
        <v>39</v>
      </c>
    </row>
    <row r="30" spans="1:31" ht="18" customHeight="1">
      <c r="B30" s="43" t="s">
        <v>201</v>
      </c>
      <c r="L30" s="301">
        <f>'②【入力】別紙_職員一覧（変更）'!Q7</f>
        <v>0</v>
      </c>
      <c r="M30" s="252"/>
      <c r="N30" s="252"/>
      <c r="O30" s="252"/>
      <c r="P30" s="252"/>
      <c r="Q30" s="252"/>
      <c r="R30" s="252"/>
      <c r="S30" s="252"/>
      <c r="T30" s="43" t="s">
        <v>39</v>
      </c>
    </row>
    <row r="32" spans="1:31" ht="13.5" customHeight="1">
      <c r="B32" s="43" t="s">
        <v>202</v>
      </c>
      <c r="L32" s="296" t="str">
        <f>"別紙「"&amp;【入力シート】!C1&amp;【入力シート】!D1&amp;"年度杉並区介護職員・介護支援専門員居住支援手当事業補助金変更交付申請対象職員一覧」のとおり"</f>
        <v>別紙「令和８年度杉並区介護職員・介護支援専門員居住支援手当事業補助金変更交付申請対象職員一覧」のとおり</v>
      </c>
      <c r="M32" s="252"/>
      <c r="N32" s="252"/>
      <c r="O32" s="252"/>
      <c r="P32" s="252"/>
      <c r="Q32" s="252"/>
      <c r="R32" s="252"/>
      <c r="S32" s="252"/>
      <c r="T32" s="252"/>
      <c r="U32" s="252"/>
      <c r="V32" s="252"/>
      <c r="W32" s="252"/>
      <c r="X32" s="252"/>
      <c r="Y32" s="252"/>
      <c r="Z32" s="252"/>
      <c r="AA32" s="252"/>
      <c r="AB32" s="252"/>
      <c r="AC32" s="252"/>
      <c r="AD32" s="252"/>
    </row>
    <row r="33" spans="3:30">
      <c r="L33" s="252"/>
      <c r="M33" s="252"/>
      <c r="N33" s="252"/>
      <c r="O33" s="252"/>
      <c r="P33" s="252"/>
      <c r="Q33" s="252"/>
      <c r="R33" s="252"/>
      <c r="S33" s="252"/>
      <c r="T33" s="252"/>
      <c r="U33" s="252"/>
      <c r="V33" s="252"/>
      <c r="W33" s="252"/>
      <c r="X33" s="252"/>
      <c r="Y33" s="252"/>
      <c r="Z33" s="252"/>
      <c r="AA33" s="252"/>
      <c r="AB33" s="252"/>
      <c r="AC33" s="252"/>
      <c r="AD33" s="252"/>
    </row>
    <row r="34" spans="3:30">
      <c r="L34" s="252"/>
      <c r="M34" s="252"/>
      <c r="N34" s="252"/>
      <c r="O34" s="252"/>
      <c r="P34" s="252"/>
      <c r="Q34" s="252"/>
      <c r="R34" s="252"/>
      <c r="S34" s="252"/>
      <c r="T34" s="252"/>
      <c r="U34" s="252"/>
      <c r="V34" s="252"/>
      <c r="W34" s="252"/>
      <c r="X34" s="252"/>
      <c r="Y34" s="252"/>
      <c r="Z34" s="252"/>
      <c r="AA34" s="252"/>
      <c r="AB34" s="252"/>
      <c r="AC34" s="252"/>
      <c r="AD34" s="252"/>
    </row>
    <row r="35" spans="3:30" ht="20.149999999999999" customHeight="1">
      <c r="C35" s="44" t="s">
        <v>185</v>
      </c>
    </row>
    <row r="36" spans="3:30">
      <c r="C36" s="44" t="s">
        <v>186</v>
      </c>
      <c r="E36" s="267" t="str">
        <f>【入力シート】!C1&amp;【入力シート】!D1&amp;"年度杉並区介護職員・介護支援専門員居住支援手当事業補助金変更交付申請書（本紙）"</f>
        <v>令和８年度杉並区介護職員・介護支援専門員居住支援手当事業補助金変更交付申請書（本紙）</v>
      </c>
      <c r="F36" s="252"/>
      <c r="G36" s="252"/>
      <c r="H36" s="252"/>
      <c r="I36" s="252"/>
      <c r="J36" s="252"/>
      <c r="K36" s="252"/>
      <c r="L36" s="252"/>
      <c r="M36" s="252"/>
      <c r="N36" s="252"/>
      <c r="O36" s="252"/>
      <c r="P36" s="252"/>
      <c r="Q36" s="252"/>
      <c r="R36" s="252"/>
      <c r="S36" s="252"/>
      <c r="T36" s="252"/>
      <c r="U36" s="252"/>
      <c r="V36" s="252"/>
      <c r="W36" s="252"/>
      <c r="X36" s="252"/>
      <c r="Y36" s="252"/>
      <c r="Z36" s="252"/>
      <c r="AA36" s="252"/>
      <c r="AB36" s="252"/>
      <c r="AC36" s="252"/>
      <c r="AD36" s="252"/>
    </row>
    <row r="37" spans="3:30">
      <c r="E37" s="252"/>
      <c r="F37" s="252"/>
      <c r="G37" s="252"/>
      <c r="H37" s="252"/>
      <c r="I37" s="252"/>
      <c r="J37" s="252"/>
      <c r="K37" s="252"/>
      <c r="L37" s="252"/>
      <c r="M37" s="252"/>
      <c r="N37" s="252"/>
      <c r="O37" s="252"/>
      <c r="P37" s="252"/>
      <c r="Q37" s="252"/>
      <c r="R37" s="252"/>
      <c r="S37" s="252"/>
      <c r="T37" s="252"/>
      <c r="U37" s="252"/>
      <c r="V37" s="252"/>
      <c r="W37" s="252"/>
      <c r="X37" s="252"/>
      <c r="Y37" s="252"/>
      <c r="Z37" s="252"/>
      <c r="AA37" s="252"/>
      <c r="AB37" s="252"/>
      <c r="AC37" s="252"/>
      <c r="AD37" s="252"/>
    </row>
    <row r="38" spans="3:30" ht="6" customHeight="1"/>
    <row r="39" spans="3:30">
      <c r="C39" s="44" t="s">
        <v>187</v>
      </c>
      <c r="E39" s="267" t="str">
        <f>【入力シート】!C1&amp;【入力シート】!D1&amp;"年度杉並区介護職員・介護支援専門員居住支援手当事業補助金変更交付申請対象職員一覧（別紙）"</f>
        <v>令和８年度杉並区介護職員・介護支援専門員居住支援手当事業補助金変更交付申請対象職員一覧（別紙）</v>
      </c>
      <c r="F39" s="252"/>
      <c r="G39" s="252"/>
      <c r="H39" s="252"/>
      <c r="I39" s="252"/>
      <c r="J39" s="252"/>
      <c r="K39" s="252"/>
      <c r="L39" s="252"/>
      <c r="M39" s="252"/>
      <c r="N39" s="252"/>
      <c r="O39" s="252"/>
      <c r="P39" s="252"/>
      <c r="Q39" s="252"/>
      <c r="R39" s="252"/>
      <c r="S39" s="252"/>
      <c r="T39" s="252"/>
      <c r="U39" s="252"/>
      <c r="V39" s="252"/>
      <c r="W39" s="252"/>
      <c r="X39" s="252"/>
      <c r="Y39" s="252"/>
      <c r="Z39" s="252"/>
      <c r="AA39" s="252"/>
      <c r="AB39" s="252"/>
      <c r="AC39" s="252"/>
      <c r="AD39" s="252"/>
    </row>
    <row r="40" spans="3:30">
      <c r="E40" s="252"/>
      <c r="F40" s="252"/>
      <c r="G40" s="252"/>
      <c r="H40" s="252"/>
      <c r="I40" s="252"/>
      <c r="J40" s="252"/>
      <c r="K40" s="252"/>
      <c r="L40" s="252"/>
      <c r="M40" s="252"/>
      <c r="N40" s="252"/>
      <c r="O40" s="252"/>
      <c r="P40" s="252"/>
      <c r="Q40" s="252"/>
      <c r="R40" s="252"/>
      <c r="S40" s="252"/>
      <c r="T40" s="252"/>
      <c r="U40" s="252"/>
      <c r="V40" s="252"/>
      <c r="W40" s="252"/>
      <c r="X40" s="252"/>
      <c r="Y40" s="252"/>
      <c r="Z40" s="252"/>
      <c r="AA40" s="252"/>
      <c r="AB40" s="252"/>
      <c r="AC40" s="252"/>
      <c r="AD40" s="252"/>
    </row>
    <row r="41" spans="3:30" ht="6" customHeight="1"/>
    <row r="42" spans="3:30" ht="6" customHeight="1"/>
    <row r="43" spans="3:30" ht="12" customHeight="1">
      <c r="C43" s="44" t="s">
        <v>188</v>
      </c>
      <c r="E43" s="43" t="s">
        <v>195</v>
      </c>
    </row>
    <row r="44" spans="3:30" ht="6" customHeight="1"/>
    <row r="45" spans="3:30">
      <c r="C45" s="44" t="s">
        <v>190</v>
      </c>
      <c r="E45" s="43" t="s">
        <v>191</v>
      </c>
    </row>
    <row r="48" spans="3:30" ht="14.15" customHeight="1">
      <c r="N48" s="49" t="s">
        <v>192</v>
      </c>
      <c r="Q48" s="49"/>
    </row>
    <row r="49" spans="13:31" ht="18" customHeight="1">
      <c r="M49" s="50"/>
      <c r="N49" s="291" t="s">
        <v>69</v>
      </c>
      <c r="O49" s="187"/>
      <c r="P49" s="187"/>
      <c r="Q49" s="188"/>
      <c r="R49" s="295" t="str">
        <f>IF(【入力シート】!J36="","",【入力シート】!J36)</f>
        <v/>
      </c>
      <c r="S49" s="187"/>
      <c r="T49" s="187"/>
      <c r="U49" s="187"/>
      <c r="V49" s="187"/>
      <c r="W49" s="187"/>
      <c r="X49" s="187"/>
      <c r="Y49" s="187"/>
      <c r="Z49" s="187"/>
      <c r="AA49" s="187"/>
      <c r="AB49" s="187"/>
      <c r="AC49" s="187"/>
      <c r="AD49" s="187"/>
      <c r="AE49" s="188"/>
    </row>
    <row r="50" spans="13:31" ht="18" customHeight="1">
      <c r="M50" s="50"/>
      <c r="N50" s="291" t="s">
        <v>71</v>
      </c>
      <c r="O50" s="187"/>
      <c r="P50" s="187"/>
      <c r="Q50" s="188"/>
      <c r="R50" s="295" t="str">
        <f>IF(【入力シート】!J37="","",【入力シート】!J37)</f>
        <v/>
      </c>
      <c r="S50" s="187"/>
      <c r="T50" s="187"/>
      <c r="U50" s="187"/>
      <c r="V50" s="187"/>
      <c r="W50" s="187"/>
      <c r="X50" s="187"/>
      <c r="Y50" s="187"/>
      <c r="Z50" s="187"/>
      <c r="AA50" s="187"/>
      <c r="AB50" s="187"/>
      <c r="AC50" s="187"/>
      <c r="AD50" s="187"/>
      <c r="AE50" s="188"/>
    </row>
    <row r="51" spans="13:31" ht="18" customHeight="1">
      <c r="M51" s="50"/>
      <c r="N51" s="291" t="s">
        <v>73</v>
      </c>
      <c r="O51" s="187"/>
      <c r="P51" s="187"/>
      <c r="Q51" s="188"/>
      <c r="R51" s="300" t="str">
        <f>IF(【入力シート】!J38="","",【入力シート】!J38)</f>
        <v/>
      </c>
      <c r="S51" s="187"/>
      <c r="T51" s="187"/>
      <c r="U51" s="51" t="s">
        <v>193</v>
      </c>
      <c r="V51" s="298" t="str">
        <f>IF(【入力シート】!P38="","",【入力シート】!P38)</f>
        <v/>
      </c>
      <c r="W51" s="187"/>
      <c r="X51" s="187"/>
      <c r="Y51" s="187"/>
      <c r="Z51" s="51" t="s">
        <v>193</v>
      </c>
      <c r="AA51" s="294" t="str">
        <f>IF(【入力シート】!Y38="","",【入力シート】!Y38)</f>
        <v/>
      </c>
      <c r="AB51" s="187"/>
      <c r="AC51" s="187"/>
      <c r="AD51" s="187"/>
      <c r="AE51" s="188"/>
    </row>
    <row r="52" spans="13:31" ht="18" customHeight="1">
      <c r="M52" s="50"/>
      <c r="N52" s="291" t="s">
        <v>75</v>
      </c>
      <c r="O52" s="187"/>
      <c r="P52" s="187"/>
      <c r="Q52" s="188"/>
      <c r="R52" s="295" t="str">
        <f>IF(【入力シート】!J39="","",【入力シート】!J39)</f>
        <v/>
      </c>
      <c r="S52" s="187"/>
      <c r="T52" s="187"/>
      <c r="U52" s="187"/>
      <c r="V52" s="187"/>
      <c r="W52" s="187"/>
      <c r="X52" s="187"/>
      <c r="Y52" s="187"/>
      <c r="Z52" s="187"/>
      <c r="AA52" s="187"/>
      <c r="AB52" s="187"/>
      <c r="AC52" s="187"/>
      <c r="AD52" s="187"/>
      <c r="AE52" s="188"/>
    </row>
  </sheetData>
  <sheetProtection algorithmName="SHA-512" hashValue="TOCIONaJ7p3TpErBaT3oDxyTC8Qr4g04bl/LlYIKsMXh6o9mPkocyghyENAKirX/smE+V/XfIYp6vEjhlsaANA==" saltValue="BP75C7aLALmZhQpNEKKHIA==" spinCount="100000" sheet="1" objects="1" scenarios="1" selectLockedCells="1"/>
  <mergeCells count="27">
    <mergeCell ref="P4:AE4"/>
    <mergeCell ref="L30:S30"/>
    <mergeCell ref="N51:Q51"/>
    <mergeCell ref="P10:AE10"/>
    <mergeCell ref="Z2:AA2"/>
    <mergeCell ref="B14:AD14"/>
    <mergeCell ref="L32:AD34"/>
    <mergeCell ref="R50:AE50"/>
    <mergeCell ref="P6:AE8"/>
    <mergeCell ref="E39:AD40"/>
    <mergeCell ref="P12:Z12"/>
    <mergeCell ref="AA51:AE51"/>
    <mergeCell ref="AC2:AD2"/>
    <mergeCell ref="B15:AD15"/>
    <mergeCell ref="D25:AC27"/>
    <mergeCell ref="V51:Y51"/>
    <mergeCell ref="R52:AE52"/>
    <mergeCell ref="B17:AD20"/>
    <mergeCell ref="A22:AE22"/>
    <mergeCell ref="R51:T51"/>
    <mergeCell ref="L28:S28"/>
    <mergeCell ref="N49:Q49"/>
    <mergeCell ref="R49:AE49"/>
    <mergeCell ref="L24:S24"/>
    <mergeCell ref="E36:AD37"/>
    <mergeCell ref="N50:Q50"/>
    <mergeCell ref="N52:Q52"/>
  </mergeCells>
  <phoneticPr fontId="1"/>
  <pageMargins left="0.7" right="0.7" top="0.75" bottom="0.75" header="0.3" footer="0.3"/>
  <pageSetup paperSize="9" scale="98" orientation="portrai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pageSetUpPr fitToPage="1"/>
  </sheetPr>
  <dimension ref="A1:AE51"/>
  <sheetViews>
    <sheetView showGridLines="0" zoomScaleNormal="100" zoomScaleSheetLayoutView="100" workbookViewId="0"/>
  </sheetViews>
  <sheetFormatPr defaultColWidth="8.58203125" defaultRowHeight="13"/>
  <cols>
    <col min="1" max="2" width="2.58203125" style="43" customWidth="1"/>
    <col min="3" max="3" width="2.58203125" style="44" customWidth="1"/>
    <col min="4" max="54" width="2.58203125" style="43" customWidth="1"/>
    <col min="55" max="55" width="8.58203125" style="43" customWidth="1"/>
    <col min="56" max="16384" width="8.58203125" style="43"/>
  </cols>
  <sheetData>
    <row r="1" spans="1:31" ht="13" customHeight="1">
      <c r="A1" s="43" t="s">
        <v>203</v>
      </c>
    </row>
    <row r="2" spans="1:31" ht="22" customHeight="1">
      <c r="Y2" s="43" t="s">
        <v>32</v>
      </c>
      <c r="Z2" s="310"/>
      <c r="AA2" s="252"/>
      <c r="AB2" s="43" t="s">
        <v>33</v>
      </c>
      <c r="AC2" s="310"/>
      <c r="AD2" s="252"/>
      <c r="AE2" s="43" t="s">
        <v>34</v>
      </c>
    </row>
    <row r="3" spans="1:31" ht="25" customHeight="1">
      <c r="A3" s="43" t="s">
        <v>274</v>
      </c>
    </row>
    <row r="4" spans="1:31" ht="18" customHeight="1">
      <c r="L4" s="43" t="s">
        <v>58</v>
      </c>
      <c r="P4" s="297" t="str">
        <f>IF(【入力シート】!J27="","",【入力シート】!J27)</f>
        <v/>
      </c>
      <c r="Q4" s="198"/>
      <c r="R4" s="198"/>
      <c r="S4" s="198"/>
      <c r="T4" s="198"/>
      <c r="U4" s="198"/>
      <c r="V4" s="198"/>
      <c r="W4" s="198"/>
      <c r="X4" s="198"/>
      <c r="Y4" s="198"/>
      <c r="Z4" s="198"/>
      <c r="AA4" s="198"/>
      <c r="AB4" s="198"/>
      <c r="AC4" s="198"/>
      <c r="AD4" s="198"/>
      <c r="AE4" s="198"/>
    </row>
    <row r="5" spans="1:31" ht="3" customHeight="1"/>
    <row r="6" spans="1:31" ht="18" customHeight="1">
      <c r="L6" s="43" t="s">
        <v>60</v>
      </c>
      <c r="P6" s="302" t="str">
        <f>IF(【入力シート】!M29="","",【入力シート】!M29)</f>
        <v/>
      </c>
      <c r="Q6" s="252"/>
      <c r="R6" s="252"/>
      <c r="S6" s="252"/>
      <c r="T6" s="252"/>
      <c r="U6" s="252"/>
      <c r="V6" s="252"/>
      <c r="W6" s="252"/>
      <c r="X6" s="252"/>
      <c r="Y6" s="252"/>
      <c r="Z6" s="252"/>
      <c r="AA6" s="252"/>
      <c r="AB6" s="252"/>
      <c r="AC6" s="252"/>
      <c r="AD6" s="252"/>
      <c r="AE6" s="252"/>
    </row>
    <row r="7" spans="1:31" ht="3" customHeight="1">
      <c r="P7" s="252"/>
      <c r="Q7" s="252"/>
      <c r="R7" s="252"/>
      <c r="S7" s="252"/>
      <c r="T7" s="252"/>
      <c r="U7" s="252"/>
      <c r="V7" s="252"/>
      <c r="W7" s="252"/>
      <c r="X7" s="252"/>
      <c r="Y7" s="252"/>
      <c r="Z7" s="252"/>
      <c r="AA7" s="252"/>
      <c r="AB7" s="252"/>
      <c r="AC7" s="252"/>
      <c r="AD7" s="252"/>
      <c r="AE7" s="252"/>
    </row>
    <row r="8" spans="1:31" ht="18" customHeight="1">
      <c r="P8" s="198"/>
      <c r="Q8" s="198"/>
      <c r="R8" s="198"/>
      <c r="S8" s="198"/>
      <c r="T8" s="198"/>
      <c r="U8" s="198"/>
      <c r="V8" s="198"/>
      <c r="W8" s="198"/>
      <c r="X8" s="198"/>
      <c r="Y8" s="198"/>
      <c r="Z8" s="198"/>
      <c r="AA8" s="198"/>
      <c r="AB8" s="198"/>
      <c r="AC8" s="198"/>
      <c r="AD8" s="198"/>
      <c r="AE8" s="198"/>
    </row>
    <row r="9" spans="1:31" ht="3" customHeight="1"/>
    <row r="10" spans="1:31" ht="18" customHeight="1">
      <c r="L10" s="43" t="s">
        <v>64</v>
      </c>
      <c r="P10" s="297" t="str">
        <f>IF(【入力シート】!J30="","",【入力シート】!J30)</f>
        <v/>
      </c>
      <c r="Q10" s="198"/>
      <c r="R10" s="198"/>
      <c r="S10" s="198"/>
      <c r="T10" s="198"/>
      <c r="U10" s="198"/>
      <c r="V10" s="198"/>
      <c r="W10" s="198"/>
      <c r="X10" s="198"/>
      <c r="Y10" s="198"/>
      <c r="Z10" s="198"/>
      <c r="AA10" s="198"/>
      <c r="AB10" s="198"/>
      <c r="AC10" s="198"/>
      <c r="AD10" s="198"/>
      <c r="AE10" s="198"/>
    </row>
    <row r="11" spans="1:31" ht="3" customHeight="1"/>
    <row r="12" spans="1:31" ht="18" customHeight="1">
      <c r="L12" s="43" t="s">
        <v>65</v>
      </c>
      <c r="P12" s="297" t="str">
        <f>IF(【入力シート】!J31="","",【入力シート】!J31)</f>
        <v/>
      </c>
      <c r="Q12" s="198"/>
      <c r="R12" s="198"/>
      <c r="S12" s="198"/>
      <c r="T12" s="198"/>
      <c r="U12" s="198"/>
      <c r="V12" s="198"/>
      <c r="W12" s="198"/>
      <c r="X12" s="198"/>
      <c r="Y12" s="198"/>
      <c r="Z12" s="198"/>
    </row>
    <row r="13" spans="1:31" ht="21" customHeight="1"/>
    <row r="14" spans="1:31" ht="18" customHeight="1">
      <c r="B14" s="292" t="s">
        <v>204</v>
      </c>
      <c r="C14" s="293"/>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row>
    <row r="15" spans="1:31" ht="6" customHeight="1"/>
    <row r="16" spans="1:31" ht="14.15" customHeight="1">
      <c r="B16" s="267" t="str">
        <f>"　"&amp;IF(【入力シート】!J7="無",【入力シート】!J13&amp;【入力シート】!L13&amp;【入力シート】!N13&amp;【入力シート】!O13&amp;【入力シート】!R13&amp;【入力シート】!S13&amp;【入力シート】!V13&amp;"付"&amp;【入力シート】!J14&amp;【入力シート】!M14&amp;【入力シート】!Q14,【入力シート】!J18&amp;【入力シート】!L18&amp;【入力シート】!N18&amp;【入力シート】!O18&amp;【入力シート】!R18&amp;【入力シート】!S18&amp;【入力シート】!V18&amp;"付"&amp;【入力シート】!J19&amp;【入力シート】!M19&amp;【入力シート】!Q19)&amp;"で交付決定のあった"&amp;【入力シート】!C1&amp;【入力シート】!D1&amp;"年度杉並区介護職員・介護支援専門員居住支援手当事業補助金について、下記のとおり請求します。"</f>
        <v>　令和年月日付８杉財歳出第号で交付決定のあった令和８年度杉並区介護職員・介護支援専門員居住支援手当事業補助金について、下記のとおり請求します。</v>
      </c>
      <c r="C16" s="293"/>
      <c r="D16" s="252"/>
      <c r="E16" s="252"/>
      <c r="F16" s="252"/>
      <c r="G16" s="252"/>
      <c r="H16" s="252"/>
      <c r="I16" s="252"/>
      <c r="J16" s="252"/>
      <c r="K16" s="252"/>
      <c r="L16" s="252"/>
      <c r="M16" s="252"/>
      <c r="N16" s="252"/>
      <c r="O16" s="252"/>
      <c r="P16" s="252"/>
      <c r="Q16" s="252"/>
      <c r="R16" s="252"/>
      <c r="S16" s="252"/>
      <c r="T16" s="252"/>
      <c r="U16" s="252"/>
      <c r="V16" s="252"/>
      <c r="W16" s="252"/>
      <c r="X16" s="252"/>
      <c r="Y16" s="252"/>
      <c r="Z16" s="252"/>
      <c r="AA16" s="252"/>
      <c r="AB16" s="252"/>
      <c r="AC16" s="252"/>
      <c r="AD16" s="252"/>
    </row>
    <row r="17" spans="1:31" ht="14.15" customHeight="1">
      <c r="B17" s="252"/>
      <c r="C17" s="293"/>
      <c r="D17" s="252"/>
      <c r="E17" s="252"/>
      <c r="F17" s="252"/>
      <c r="G17" s="252"/>
      <c r="H17" s="252"/>
      <c r="I17" s="252"/>
      <c r="J17" s="252"/>
      <c r="K17" s="252"/>
      <c r="L17" s="252"/>
      <c r="M17" s="252"/>
      <c r="N17" s="252"/>
      <c r="O17" s="252"/>
      <c r="P17" s="252"/>
      <c r="Q17" s="252"/>
      <c r="R17" s="252"/>
      <c r="S17" s="252"/>
      <c r="T17" s="252"/>
      <c r="U17" s="252"/>
      <c r="V17" s="252"/>
      <c r="W17" s="252"/>
      <c r="X17" s="252"/>
      <c r="Y17" s="252"/>
      <c r="Z17" s="252"/>
      <c r="AA17" s="252"/>
      <c r="AB17" s="252"/>
      <c r="AC17" s="252"/>
      <c r="AD17" s="252"/>
    </row>
    <row r="18" spans="1:31" ht="14.15" customHeight="1">
      <c r="B18" s="252"/>
      <c r="C18" s="293"/>
      <c r="D18" s="252"/>
      <c r="E18" s="252"/>
      <c r="F18" s="252"/>
      <c r="G18" s="252"/>
      <c r="H18" s="252"/>
      <c r="I18" s="252"/>
      <c r="J18" s="252"/>
      <c r="K18" s="252"/>
      <c r="L18" s="252"/>
      <c r="M18" s="252"/>
      <c r="N18" s="252"/>
      <c r="O18" s="252"/>
      <c r="P18" s="252"/>
      <c r="Q18" s="252"/>
      <c r="R18" s="252"/>
      <c r="S18" s="252"/>
      <c r="T18" s="252"/>
      <c r="U18" s="252"/>
      <c r="V18" s="252"/>
      <c r="W18" s="252"/>
      <c r="X18" s="252"/>
      <c r="Y18" s="252"/>
      <c r="Z18" s="252"/>
      <c r="AA18" s="252"/>
      <c r="AB18" s="252"/>
      <c r="AC18" s="252"/>
      <c r="AD18" s="252"/>
    </row>
    <row r="19" spans="1:31" ht="14.15" customHeight="1">
      <c r="B19" s="252"/>
      <c r="C19" s="293"/>
      <c r="D19" s="252"/>
      <c r="E19" s="252"/>
      <c r="F19" s="252"/>
      <c r="G19" s="252"/>
      <c r="H19" s="252"/>
      <c r="I19" s="252"/>
      <c r="J19" s="252"/>
      <c r="K19" s="252"/>
      <c r="L19" s="252"/>
      <c r="M19" s="252"/>
      <c r="N19" s="252"/>
      <c r="O19" s="252"/>
      <c r="P19" s="252"/>
      <c r="Q19" s="252"/>
      <c r="R19" s="252"/>
      <c r="S19" s="252"/>
      <c r="T19" s="252"/>
      <c r="U19" s="252"/>
      <c r="V19" s="252"/>
      <c r="W19" s="252"/>
      <c r="X19" s="252"/>
      <c r="Y19" s="252"/>
      <c r="Z19" s="252"/>
      <c r="AA19" s="252"/>
      <c r="AB19" s="252"/>
      <c r="AC19" s="252"/>
      <c r="AD19" s="252"/>
    </row>
    <row r="20" spans="1:31" ht="20.149999999999999" customHeight="1">
      <c r="A20" s="292" t="s">
        <v>182</v>
      </c>
      <c r="B20" s="252"/>
      <c r="C20" s="293"/>
      <c r="D20" s="252"/>
      <c r="E20" s="252"/>
      <c r="F20" s="252"/>
      <c r="G20" s="252"/>
      <c r="H20" s="252"/>
      <c r="I20" s="252"/>
      <c r="J20" s="252"/>
      <c r="K20" s="252"/>
      <c r="L20" s="252"/>
      <c r="M20" s="252"/>
      <c r="N20" s="252"/>
      <c r="O20" s="252"/>
      <c r="P20" s="252"/>
      <c r="Q20" s="252"/>
      <c r="R20" s="252"/>
      <c r="S20" s="252"/>
      <c r="T20" s="252"/>
      <c r="U20" s="252"/>
      <c r="V20" s="252"/>
      <c r="W20" s="252"/>
      <c r="X20" s="252"/>
      <c r="Y20" s="252"/>
      <c r="Z20" s="252"/>
      <c r="AA20" s="252"/>
      <c r="AB20" s="252"/>
      <c r="AC20" s="252"/>
      <c r="AD20" s="252"/>
      <c r="AE20" s="252"/>
    </row>
    <row r="21" spans="1:31" ht="18" customHeight="1">
      <c r="B21" s="43" t="s">
        <v>205</v>
      </c>
      <c r="L21" s="301">
        <f>IF(【入力シート】!J7="無",【入力シート】!J15,【入力シート】!J20-【入力シート】!J15)</f>
        <v>0</v>
      </c>
      <c r="M21" s="252"/>
      <c r="N21" s="252"/>
      <c r="O21" s="252"/>
      <c r="P21" s="252"/>
      <c r="Q21" s="252"/>
      <c r="R21" s="252"/>
      <c r="S21" s="252"/>
      <c r="T21" s="43" t="s">
        <v>39</v>
      </c>
      <c r="U21" s="311" t="str">
        <f>IF(【入力シート】!J7&lt;&gt;"無","(当初交付決定額と変更交付決定額の差額)","")</f>
        <v/>
      </c>
      <c r="V21" s="252"/>
      <c r="W21" s="252"/>
      <c r="X21" s="252"/>
      <c r="Y21" s="252"/>
      <c r="Z21" s="252"/>
      <c r="AA21" s="252"/>
      <c r="AB21" s="252"/>
      <c r="AC21" s="252"/>
      <c r="AD21" s="252"/>
      <c r="AE21" s="252"/>
    </row>
    <row r="23" spans="1:31" ht="18" customHeight="1">
      <c r="B23" s="43" t="s">
        <v>206</v>
      </c>
      <c r="L23" s="56"/>
      <c r="M23" s="56"/>
      <c r="N23" s="56"/>
      <c r="O23" s="56"/>
      <c r="P23" s="56"/>
      <c r="Q23" s="56"/>
      <c r="R23" s="56"/>
      <c r="S23" s="56"/>
    </row>
    <row r="24" spans="1:31" ht="9" customHeight="1"/>
    <row r="25" spans="1:31" ht="27" customHeight="1">
      <c r="D25" s="291" t="s">
        <v>79</v>
      </c>
      <c r="E25" s="187"/>
      <c r="F25" s="187"/>
      <c r="G25" s="187"/>
      <c r="H25" s="187"/>
      <c r="I25" s="187"/>
      <c r="J25" s="187"/>
      <c r="K25" s="187"/>
      <c r="L25" s="188"/>
      <c r="M25" s="309" t="str">
        <f>【入力シート】!J42&amp;【入力シート】!T42</f>
        <v>銀行</v>
      </c>
      <c r="N25" s="187"/>
      <c r="O25" s="187"/>
      <c r="P25" s="187"/>
      <c r="Q25" s="187"/>
      <c r="R25" s="187"/>
      <c r="S25" s="187"/>
      <c r="T25" s="187"/>
      <c r="U25" s="187"/>
      <c r="V25" s="187"/>
      <c r="W25" s="187"/>
      <c r="X25" s="187"/>
      <c r="Y25" s="187"/>
      <c r="Z25" s="187"/>
      <c r="AA25" s="187"/>
      <c r="AB25" s="187"/>
      <c r="AC25" s="188"/>
    </row>
    <row r="26" spans="1:31" ht="27" customHeight="1">
      <c r="D26" s="291" t="s">
        <v>207</v>
      </c>
      <c r="E26" s="187"/>
      <c r="F26" s="187"/>
      <c r="G26" s="187"/>
      <c r="H26" s="187"/>
      <c r="I26" s="187"/>
      <c r="J26" s="187"/>
      <c r="K26" s="187"/>
      <c r="L26" s="188"/>
      <c r="M26" s="309" t="str">
        <f>IF(【入力シート】!T43="本店","本店",【入力シート】!J43&amp;【入力シート】!T43)</f>
        <v>支店</v>
      </c>
      <c r="N26" s="187"/>
      <c r="O26" s="187"/>
      <c r="P26" s="187"/>
      <c r="Q26" s="187"/>
      <c r="R26" s="187"/>
      <c r="S26" s="187"/>
      <c r="T26" s="187"/>
      <c r="U26" s="187"/>
      <c r="V26" s="187"/>
      <c r="W26" s="187"/>
      <c r="X26" s="187"/>
      <c r="Y26" s="187"/>
      <c r="Z26" s="187"/>
      <c r="AA26" s="187"/>
      <c r="AB26" s="187"/>
      <c r="AC26" s="188"/>
    </row>
    <row r="27" spans="1:31" ht="27" customHeight="1">
      <c r="D27" s="291" t="s">
        <v>89</v>
      </c>
      <c r="E27" s="187"/>
      <c r="F27" s="187"/>
      <c r="G27" s="187"/>
      <c r="H27" s="187"/>
      <c r="I27" s="187"/>
      <c r="J27" s="187"/>
      <c r="K27" s="187"/>
      <c r="L27" s="188"/>
      <c r="M27" s="309" t="str">
        <f>RIGHT(【入力シート】!$J$46,2)</f>
        <v/>
      </c>
      <c r="N27" s="187"/>
      <c r="O27" s="187"/>
      <c r="P27" s="187"/>
      <c r="Q27" s="187"/>
      <c r="R27" s="187"/>
      <c r="S27" s="187"/>
      <c r="T27" s="187"/>
      <c r="U27" s="187"/>
      <c r="V27" s="187"/>
      <c r="W27" s="187"/>
      <c r="X27" s="187"/>
      <c r="Y27" s="187"/>
      <c r="Z27" s="187"/>
      <c r="AA27" s="187"/>
      <c r="AB27" s="187"/>
      <c r="AC27" s="188"/>
    </row>
    <row r="28" spans="1:31" ht="27" customHeight="1">
      <c r="D28" s="291" t="s">
        <v>91</v>
      </c>
      <c r="E28" s="187"/>
      <c r="F28" s="187"/>
      <c r="G28" s="187"/>
      <c r="H28" s="187"/>
      <c r="I28" s="187"/>
      <c r="J28" s="187"/>
      <c r="K28" s="187"/>
      <c r="L28" s="188"/>
      <c r="M28" s="312">
        <f>【入力シート】!J47</f>
        <v>0</v>
      </c>
      <c r="N28" s="187"/>
      <c r="O28" s="187"/>
      <c r="P28" s="187"/>
      <c r="Q28" s="187"/>
      <c r="R28" s="187"/>
      <c r="S28" s="187"/>
      <c r="T28" s="187"/>
      <c r="U28" s="187"/>
      <c r="V28" s="187"/>
      <c r="W28" s="187"/>
      <c r="X28" s="187"/>
      <c r="Y28" s="187"/>
      <c r="Z28" s="187"/>
      <c r="AA28" s="187"/>
      <c r="AB28" s="187"/>
      <c r="AC28" s="188"/>
    </row>
    <row r="29" spans="1:31" ht="50.25" customHeight="1">
      <c r="D29" s="291" t="s">
        <v>208</v>
      </c>
      <c r="E29" s="187"/>
      <c r="F29" s="187"/>
      <c r="G29" s="187"/>
      <c r="H29" s="187"/>
      <c r="I29" s="187"/>
      <c r="J29" s="187"/>
      <c r="K29" s="187"/>
      <c r="L29" s="188"/>
      <c r="M29" s="313">
        <f>【入力シート】!J49</f>
        <v>0</v>
      </c>
      <c r="N29" s="187"/>
      <c r="O29" s="187"/>
      <c r="P29" s="187"/>
      <c r="Q29" s="187"/>
      <c r="R29" s="187"/>
      <c r="S29" s="187"/>
      <c r="T29" s="187"/>
      <c r="U29" s="187"/>
      <c r="V29" s="187"/>
      <c r="W29" s="187"/>
      <c r="X29" s="187"/>
      <c r="Y29" s="187"/>
      <c r="Z29" s="187"/>
      <c r="AA29" s="187"/>
      <c r="AB29" s="187"/>
      <c r="AC29" s="188"/>
    </row>
    <row r="30" spans="1:31" ht="6" customHeight="1">
      <c r="C30" s="43"/>
    </row>
    <row r="31" spans="1:31" ht="13.5" customHeight="1">
      <c r="C31" s="43"/>
    </row>
    <row r="32" spans="1:31">
      <c r="C32" s="43"/>
    </row>
    <row r="33" spans="1:31" ht="6" customHeight="1">
      <c r="C33" s="43"/>
    </row>
    <row r="34" spans="1:31" ht="6" customHeight="1">
      <c r="C34" s="43"/>
    </row>
    <row r="35" spans="1:31" ht="12" customHeight="1">
      <c r="C35" s="43"/>
    </row>
    <row r="36" spans="1:31" ht="27" customHeight="1">
      <c r="C36" s="43"/>
    </row>
    <row r="37" spans="1:31" ht="27" customHeight="1">
      <c r="C37" s="43"/>
    </row>
    <row r="38" spans="1:31" ht="6" customHeight="1">
      <c r="C38" s="43"/>
    </row>
    <row r="39" spans="1:31" ht="6" customHeight="1">
      <c r="C39" s="43"/>
    </row>
    <row r="40" spans="1:31">
      <c r="C40" s="43"/>
    </row>
    <row r="41" spans="1:31" ht="14.15" customHeight="1">
      <c r="N41" s="49" t="s">
        <v>192</v>
      </c>
      <c r="Q41" s="49"/>
    </row>
    <row r="42" spans="1:31" ht="18" customHeight="1">
      <c r="M42" s="50"/>
      <c r="N42" s="291" t="s">
        <v>69</v>
      </c>
      <c r="O42" s="187"/>
      <c r="P42" s="187"/>
      <c r="Q42" s="188"/>
      <c r="R42" s="295" t="str">
        <f>IF(【入力シート】!J36="","",【入力シート】!J36)</f>
        <v/>
      </c>
      <c r="S42" s="187"/>
      <c r="T42" s="187"/>
      <c r="U42" s="187"/>
      <c r="V42" s="187"/>
      <c r="W42" s="187"/>
      <c r="X42" s="187"/>
      <c r="Y42" s="187"/>
      <c r="Z42" s="187"/>
      <c r="AA42" s="187"/>
      <c r="AB42" s="187"/>
      <c r="AC42" s="187"/>
      <c r="AD42" s="187"/>
      <c r="AE42" s="188"/>
    </row>
    <row r="43" spans="1:31" ht="18" customHeight="1">
      <c r="M43" s="50"/>
      <c r="N43" s="291" t="s">
        <v>71</v>
      </c>
      <c r="O43" s="187"/>
      <c r="P43" s="187"/>
      <c r="Q43" s="188"/>
      <c r="R43" s="295" t="str">
        <f>IF(【入力シート】!J37="","",【入力シート】!J37)</f>
        <v/>
      </c>
      <c r="S43" s="187"/>
      <c r="T43" s="187"/>
      <c r="U43" s="187"/>
      <c r="V43" s="187"/>
      <c r="W43" s="187"/>
      <c r="X43" s="187"/>
      <c r="Y43" s="187"/>
      <c r="Z43" s="187"/>
      <c r="AA43" s="187"/>
      <c r="AB43" s="187"/>
      <c r="AC43" s="187"/>
      <c r="AD43" s="187"/>
      <c r="AE43" s="188"/>
    </row>
    <row r="44" spans="1:31" ht="18" customHeight="1">
      <c r="M44" s="50"/>
      <c r="N44" s="291" t="s">
        <v>73</v>
      </c>
      <c r="O44" s="187"/>
      <c r="P44" s="187"/>
      <c r="Q44" s="188"/>
      <c r="R44" s="300" t="str">
        <f>IF(【入力シート】!J38="","",【入力シート】!J38)</f>
        <v/>
      </c>
      <c r="S44" s="187"/>
      <c r="T44" s="187"/>
      <c r="U44" s="51" t="s">
        <v>193</v>
      </c>
      <c r="V44" s="298" t="str">
        <f>IF(【入力シート】!P38="","",【入力シート】!P38)</f>
        <v/>
      </c>
      <c r="W44" s="187"/>
      <c r="X44" s="187"/>
      <c r="Y44" s="187"/>
      <c r="Z44" s="51" t="s">
        <v>193</v>
      </c>
      <c r="AA44" s="294" t="str">
        <f>IF(【入力シート】!Y38="","",【入力シート】!Y38)</f>
        <v/>
      </c>
      <c r="AB44" s="187"/>
      <c r="AC44" s="187"/>
      <c r="AD44" s="187"/>
      <c r="AE44" s="188"/>
    </row>
    <row r="45" spans="1:31" ht="18" customHeight="1">
      <c r="M45" s="50"/>
      <c r="N45" s="291" t="s">
        <v>75</v>
      </c>
      <c r="O45" s="187"/>
      <c r="P45" s="187"/>
      <c r="Q45" s="188"/>
      <c r="R45" s="295" t="str">
        <f>IF(【入力シート】!J39="","",【入力シート】!J39)</f>
        <v/>
      </c>
      <c r="S45" s="187"/>
      <c r="T45" s="187"/>
      <c r="U45" s="187"/>
      <c r="V45" s="187"/>
      <c r="W45" s="187"/>
      <c r="X45" s="187"/>
      <c r="Y45" s="187"/>
      <c r="Z45" s="187"/>
      <c r="AA45" s="187"/>
      <c r="AB45" s="187"/>
      <c r="AC45" s="187"/>
      <c r="AD45" s="187"/>
      <c r="AE45" s="188"/>
    </row>
    <row r="48" spans="1:31">
      <c r="A48" s="57"/>
      <c r="B48" s="58"/>
      <c r="C48" s="57"/>
    </row>
    <row r="49" spans="1:3">
      <c r="A49" s="57"/>
      <c r="B49" s="58"/>
      <c r="C49" s="57"/>
    </row>
    <row r="50" spans="1:3">
      <c r="A50" s="57"/>
      <c r="B50" s="58"/>
      <c r="C50" s="57"/>
    </row>
    <row r="51" spans="1:3">
      <c r="A51" s="57"/>
      <c r="B51" s="58"/>
      <c r="C51" s="57"/>
    </row>
  </sheetData>
  <sheetProtection algorithmName="SHA-512" hashValue="RrBwc/UIG4TpLrMOpUMSOw9m1EY32KTOR5gUr7TYtNYfs6YIz7j/9CWQSfZzVKGIzFRKLO66WGrA/zBLZQLlBA==" saltValue="zmtDkC/Z/287tT1603fLSg==" spinCount="100000" sheet="1" objects="1" scenarios="1" selectLockedCells="1"/>
  <mergeCells count="31">
    <mergeCell ref="P4:AE4"/>
    <mergeCell ref="AA44:AE44"/>
    <mergeCell ref="P10:AE10"/>
    <mergeCell ref="D29:L29"/>
    <mergeCell ref="Z2:AA2"/>
    <mergeCell ref="B14:AD14"/>
    <mergeCell ref="U21:AE21"/>
    <mergeCell ref="M25:AC25"/>
    <mergeCell ref="D26:L26"/>
    <mergeCell ref="M28:AC28"/>
    <mergeCell ref="M27:AC27"/>
    <mergeCell ref="D27:L27"/>
    <mergeCell ref="AC2:AD2"/>
    <mergeCell ref="M29:AC29"/>
    <mergeCell ref="B16:AD19"/>
    <mergeCell ref="P6:AE8"/>
    <mergeCell ref="M26:AC26"/>
    <mergeCell ref="P12:Z12"/>
    <mergeCell ref="N45:Q45"/>
    <mergeCell ref="A20:AE20"/>
    <mergeCell ref="D28:L28"/>
    <mergeCell ref="D25:L25"/>
    <mergeCell ref="R45:AE45"/>
    <mergeCell ref="R42:AE42"/>
    <mergeCell ref="N43:Q43"/>
    <mergeCell ref="N42:Q42"/>
    <mergeCell ref="R44:T44"/>
    <mergeCell ref="V44:Y44"/>
    <mergeCell ref="N44:Q44"/>
    <mergeCell ref="R43:AE43"/>
    <mergeCell ref="L21:S21"/>
  </mergeCells>
  <phoneticPr fontId="1"/>
  <dataValidations count="1">
    <dataValidation imeMode="halfKatakana" allowBlank="1" showInputMessage="1" showErrorMessage="1" sqref="M29:AC29" xr:uid="{EDD1E409-C577-429D-B941-4E552F9C640B}"/>
  </dataValidations>
  <pageMargins left="0.7" right="0.7" top="0.75" bottom="0.75" header="0.3" footer="0.3"/>
  <pageSetup paperSize="9" scale="98" orientation="portrait"/>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1C707-0BAB-405B-AE1E-307F6593433E}">
  <dimension ref="A1:AX100"/>
  <sheetViews>
    <sheetView showGridLines="0" zoomScale="85" zoomScaleNormal="85" zoomScaleSheetLayoutView="100" workbookViewId="0"/>
  </sheetViews>
  <sheetFormatPr defaultRowHeight="13"/>
  <cols>
    <col min="1" max="50" width="1.58203125" style="112" customWidth="1"/>
    <col min="51" max="64" width="8.6640625" style="112" customWidth="1"/>
    <col min="65" max="16384" width="8.6640625" style="112"/>
  </cols>
  <sheetData>
    <row r="1" spans="1:50" ht="22" customHeight="1"/>
    <row r="2" spans="1:50" ht="22" customHeight="1">
      <c r="B2" s="113"/>
      <c r="C2" s="114"/>
      <c r="D2" s="115"/>
      <c r="E2" s="115"/>
      <c r="F2" s="115"/>
      <c r="G2" s="115"/>
      <c r="H2" s="115"/>
      <c r="I2" s="115"/>
      <c r="J2" s="115"/>
      <c r="K2" s="115"/>
      <c r="L2" s="115"/>
      <c r="M2" s="115"/>
      <c r="N2" s="115"/>
      <c r="O2" s="115"/>
      <c r="P2" s="115"/>
      <c r="Q2" s="115"/>
      <c r="R2" s="115"/>
      <c r="S2" s="115"/>
      <c r="T2" s="115"/>
      <c r="U2" s="115"/>
      <c r="V2" s="115"/>
      <c r="W2" s="115"/>
      <c r="X2" s="115"/>
      <c r="Y2" s="115"/>
      <c r="Z2" s="115"/>
      <c r="AA2" s="115"/>
      <c r="AB2" s="115"/>
      <c r="AC2" s="115"/>
      <c r="AD2" s="115"/>
      <c r="AE2" s="115"/>
      <c r="AF2" s="115"/>
      <c r="AG2" s="115"/>
      <c r="AH2" s="115"/>
      <c r="AI2" s="115"/>
      <c r="AJ2" s="115"/>
      <c r="AK2" s="115"/>
      <c r="AL2" s="115"/>
      <c r="AM2" s="115"/>
      <c r="AN2" s="115"/>
      <c r="AO2" s="115"/>
      <c r="AP2" s="115"/>
      <c r="AQ2" s="115"/>
      <c r="AR2" s="115"/>
      <c r="AS2" s="115"/>
      <c r="AT2" s="115"/>
      <c r="AU2" s="115"/>
      <c r="AV2" s="115"/>
      <c r="AW2" s="116"/>
      <c r="AX2" s="117"/>
    </row>
    <row r="3" spans="1:50" ht="22" customHeight="1">
      <c r="A3" s="117"/>
      <c r="B3" s="118"/>
      <c r="C3" s="314" t="s">
        <v>284</v>
      </c>
      <c r="D3" s="314"/>
      <c r="E3" s="314"/>
      <c r="F3" s="314"/>
      <c r="G3" s="314"/>
      <c r="H3" s="314"/>
      <c r="I3" s="314"/>
      <c r="J3" s="314"/>
      <c r="K3" s="314"/>
      <c r="L3" s="314"/>
      <c r="M3" s="314"/>
      <c r="N3" s="314"/>
      <c r="O3" s="314"/>
      <c r="P3" s="314"/>
      <c r="Q3" s="314"/>
      <c r="R3" s="314"/>
      <c r="S3" s="314"/>
      <c r="T3" s="314"/>
      <c r="U3" s="314"/>
      <c r="V3" s="314"/>
      <c r="W3" s="314"/>
      <c r="X3" s="314"/>
      <c r="Y3" s="314"/>
      <c r="Z3" s="314"/>
      <c r="AA3" s="314"/>
      <c r="AB3" s="314"/>
      <c r="AC3" s="314"/>
      <c r="AD3" s="314"/>
      <c r="AE3" s="314"/>
      <c r="AF3" s="314"/>
      <c r="AG3" s="314"/>
      <c r="AH3" s="314"/>
      <c r="AI3" s="314"/>
      <c r="AJ3" s="314"/>
      <c r="AK3" s="314"/>
      <c r="AL3" s="314"/>
      <c r="AM3" s="314"/>
      <c r="AN3" s="314"/>
      <c r="AO3" s="314"/>
      <c r="AP3" s="314"/>
      <c r="AQ3" s="314"/>
      <c r="AR3" s="314"/>
      <c r="AS3" s="314"/>
      <c r="AT3" s="314"/>
      <c r="AU3" s="314"/>
      <c r="AV3" s="314"/>
      <c r="AW3" s="119"/>
      <c r="AX3" s="117"/>
    </row>
    <row r="4" spans="1:50" ht="22" customHeight="1">
      <c r="B4" s="120"/>
      <c r="C4" s="314"/>
      <c r="D4" s="314"/>
      <c r="E4" s="314"/>
      <c r="F4" s="314"/>
      <c r="G4" s="314"/>
      <c r="H4" s="314"/>
      <c r="I4" s="314"/>
      <c r="J4" s="314"/>
      <c r="K4" s="314"/>
      <c r="L4" s="314"/>
      <c r="M4" s="314"/>
      <c r="N4" s="314"/>
      <c r="O4" s="314"/>
      <c r="P4" s="314"/>
      <c r="Q4" s="314"/>
      <c r="R4" s="314"/>
      <c r="S4" s="314"/>
      <c r="T4" s="314"/>
      <c r="U4" s="314"/>
      <c r="V4" s="314"/>
      <c r="W4" s="314"/>
      <c r="X4" s="314"/>
      <c r="Y4" s="314"/>
      <c r="Z4" s="314"/>
      <c r="AA4" s="314"/>
      <c r="AB4" s="314"/>
      <c r="AC4" s="314"/>
      <c r="AD4" s="314"/>
      <c r="AE4" s="314"/>
      <c r="AF4" s="314"/>
      <c r="AG4" s="314"/>
      <c r="AH4" s="314"/>
      <c r="AI4" s="314"/>
      <c r="AJ4" s="314"/>
      <c r="AK4" s="314"/>
      <c r="AL4" s="314"/>
      <c r="AM4" s="314"/>
      <c r="AN4" s="314"/>
      <c r="AO4" s="314"/>
      <c r="AP4" s="314"/>
      <c r="AQ4" s="314"/>
      <c r="AR4" s="314"/>
      <c r="AS4" s="314"/>
      <c r="AT4" s="314"/>
      <c r="AU4" s="314"/>
      <c r="AV4" s="314"/>
      <c r="AW4" s="121"/>
    </row>
    <row r="5" spans="1:50" ht="22" customHeight="1">
      <c r="B5" s="120"/>
      <c r="AW5" s="121"/>
    </row>
    <row r="6" spans="1:50" ht="22" customHeight="1">
      <c r="B6" s="120"/>
      <c r="E6" s="315" t="s">
        <v>285</v>
      </c>
      <c r="F6" s="315"/>
      <c r="G6" s="315"/>
      <c r="H6" s="315"/>
      <c r="I6" s="315"/>
      <c r="J6" s="315"/>
      <c r="K6" s="315"/>
      <c r="L6" s="315"/>
      <c r="M6" s="315"/>
      <c r="N6" s="315"/>
      <c r="O6" s="315"/>
      <c r="P6" s="315"/>
      <c r="Q6" s="315"/>
      <c r="R6" s="319">
        <f>【入力シート】!J42</f>
        <v>0</v>
      </c>
      <c r="S6" s="320"/>
      <c r="T6" s="320"/>
      <c r="U6" s="320"/>
      <c r="V6" s="320"/>
      <c r="W6" s="320"/>
      <c r="X6" s="320"/>
      <c r="Y6" s="320"/>
      <c r="Z6" s="320"/>
      <c r="AA6" s="320"/>
      <c r="AB6" s="321"/>
      <c r="AC6" s="316" t="str">
        <f>【入力シート】!T42</f>
        <v>銀行</v>
      </c>
      <c r="AD6" s="316"/>
      <c r="AE6" s="316"/>
      <c r="AF6" s="316"/>
      <c r="AG6" s="319">
        <f>【入力シート】!J43</f>
        <v>0</v>
      </c>
      <c r="AH6" s="320"/>
      <c r="AI6" s="320"/>
      <c r="AJ6" s="320"/>
      <c r="AK6" s="320"/>
      <c r="AL6" s="320"/>
      <c r="AM6" s="320"/>
      <c r="AN6" s="320"/>
      <c r="AO6" s="320"/>
      <c r="AP6" s="321"/>
      <c r="AQ6" s="315" t="str">
        <f>【入力シート】!T43</f>
        <v>支店</v>
      </c>
      <c r="AR6" s="315"/>
      <c r="AS6" s="315"/>
      <c r="AT6" s="315"/>
      <c r="AW6" s="121"/>
    </row>
    <row r="7" spans="1:50" ht="22" customHeight="1">
      <c r="B7" s="120"/>
      <c r="E7" s="315"/>
      <c r="F7" s="315"/>
      <c r="G7" s="315"/>
      <c r="H7" s="315"/>
      <c r="I7" s="315"/>
      <c r="J7" s="315"/>
      <c r="K7" s="315"/>
      <c r="L7" s="315"/>
      <c r="M7" s="315"/>
      <c r="N7" s="315"/>
      <c r="O7" s="315"/>
      <c r="P7" s="315"/>
      <c r="Q7" s="315"/>
      <c r="R7" s="322"/>
      <c r="S7" s="323"/>
      <c r="T7" s="323"/>
      <c r="U7" s="323"/>
      <c r="V7" s="323"/>
      <c r="W7" s="323"/>
      <c r="X7" s="323"/>
      <c r="Y7" s="323"/>
      <c r="Z7" s="323"/>
      <c r="AA7" s="323"/>
      <c r="AB7" s="324"/>
      <c r="AC7" s="316"/>
      <c r="AD7" s="316"/>
      <c r="AE7" s="316"/>
      <c r="AF7" s="316"/>
      <c r="AG7" s="322"/>
      <c r="AH7" s="323"/>
      <c r="AI7" s="323"/>
      <c r="AJ7" s="323"/>
      <c r="AK7" s="323"/>
      <c r="AL7" s="323"/>
      <c r="AM7" s="323"/>
      <c r="AN7" s="323"/>
      <c r="AO7" s="323"/>
      <c r="AP7" s="324"/>
      <c r="AQ7" s="315"/>
      <c r="AR7" s="315"/>
      <c r="AS7" s="315"/>
      <c r="AT7" s="315"/>
      <c r="AW7" s="121"/>
    </row>
    <row r="8" spans="1:50" ht="22" customHeight="1">
      <c r="B8" s="120"/>
      <c r="E8" s="315"/>
      <c r="F8" s="315"/>
      <c r="G8" s="315"/>
      <c r="H8" s="315"/>
      <c r="I8" s="315"/>
      <c r="J8" s="315"/>
      <c r="K8" s="315"/>
      <c r="L8" s="315"/>
      <c r="M8" s="315"/>
      <c r="N8" s="315"/>
      <c r="O8" s="315"/>
      <c r="P8" s="315"/>
      <c r="Q8" s="315"/>
      <c r="R8" s="322"/>
      <c r="S8" s="323"/>
      <c r="T8" s="323"/>
      <c r="U8" s="323"/>
      <c r="V8" s="323"/>
      <c r="W8" s="323"/>
      <c r="X8" s="323"/>
      <c r="Y8" s="323"/>
      <c r="Z8" s="323"/>
      <c r="AA8" s="323"/>
      <c r="AB8" s="324"/>
      <c r="AC8" s="316"/>
      <c r="AD8" s="316"/>
      <c r="AE8" s="316"/>
      <c r="AF8" s="316"/>
      <c r="AG8" s="322"/>
      <c r="AH8" s="323"/>
      <c r="AI8" s="323"/>
      <c r="AJ8" s="323"/>
      <c r="AK8" s="323"/>
      <c r="AL8" s="323"/>
      <c r="AM8" s="323"/>
      <c r="AN8" s="323"/>
      <c r="AO8" s="323"/>
      <c r="AP8" s="324"/>
      <c r="AQ8" s="315"/>
      <c r="AR8" s="315"/>
      <c r="AS8" s="315"/>
      <c r="AT8" s="315"/>
      <c r="AW8" s="121"/>
    </row>
    <row r="9" spans="1:50" ht="15" customHeight="1">
      <c r="B9" s="120"/>
      <c r="E9" s="315"/>
      <c r="F9" s="315"/>
      <c r="G9" s="315"/>
      <c r="H9" s="315"/>
      <c r="I9" s="315"/>
      <c r="J9" s="315"/>
      <c r="K9" s="315"/>
      <c r="L9" s="315"/>
      <c r="M9" s="315"/>
      <c r="N9" s="315"/>
      <c r="O9" s="315"/>
      <c r="P9" s="315"/>
      <c r="Q9" s="315"/>
      <c r="R9" s="325">
        <f>【入力シート】!J44</f>
        <v>0</v>
      </c>
      <c r="S9" s="326"/>
      <c r="T9" s="326"/>
      <c r="U9" s="326"/>
      <c r="V9" s="326"/>
      <c r="W9" s="326"/>
      <c r="X9" s="326"/>
      <c r="Y9" s="326"/>
      <c r="Z9" s="326"/>
      <c r="AA9" s="326"/>
      <c r="AB9" s="327"/>
      <c r="AC9" s="316"/>
      <c r="AD9" s="316"/>
      <c r="AE9" s="316"/>
      <c r="AF9" s="316"/>
      <c r="AG9" s="325">
        <f>【入力シート】!J45</f>
        <v>0</v>
      </c>
      <c r="AH9" s="326"/>
      <c r="AI9" s="326"/>
      <c r="AJ9" s="326"/>
      <c r="AK9" s="326"/>
      <c r="AL9" s="326"/>
      <c r="AM9" s="326"/>
      <c r="AN9" s="326"/>
      <c r="AO9" s="326"/>
      <c r="AP9" s="327"/>
      <c r="AQ9" s="315"/>
      <c r="AR9" s="315"/>
      <c r="AS9" s="315"/>
      <c r="AT9" s="315"/>
      <c r="AW9" s="121"/>
    </row>
    <row r="10" spans="1:50" ht="22" customHeight="1">
      <c r="B10" s="120"/>
      <c r="E10" s="318" t="s">
        <v>286</v>
      </c>
      <c r="F10" s="318"/>
      <c r="G10" s="318"/>
      <c r="H10" s="315" t="s">
        <v>287</v>
      </c>
      <c r="I10" s="315"/>
      <c r="J10" s="315"/>
      <c r="K10" s="315"/>
      <c r="L10" s="315"/>
      <c r="M10" s="315"/>
      <c r="N10" s="315"/>
      <c r="O10" s="315"/>
      <c r="P10" s="315"/>
      <c r="Q10" s="315"/>
      <c r="R10" s="315" t="str">
        <f>RIGHT(【入力シート】!J46,2)</f>
        <v/>
      </c>
      <c r="S10" s="315"/>
      <c r="T10" s="315"/>
      <c r="U10" s="315"/>
      <c r="V10" s="315"/>
      <c r="W10" s="315"/>
      <c r="X10" s="315"/>
      <c r="Y10" s="315"/>
      <c r="Z10" s="315"/>
      <c r="AA10" s="315"/>
      <c r="AB10" s="315"/>
      <c r="AC10" s="315"/>
      <c r="AD10" s="315"/>
      <c r="AE10" s="315"/>
      <c r="AF10" s="315"/>
      <c r="AG10" s="315"/>
      <c r="AH10" s="315"/>
      <c r="AI10" s="315"/>
      <c r="AJ10" s="315"/>
      <c r="AK10" s="315"/>
      <c r="AL10" s="315"/>
      <c r="AM10" s="315"/>
      <c r="AN10" s="315"/>
      <c r="AO10" s="315"/>
      <c r="AP10" s="315"/>
      <c r="AQ10" s="315"/>
      <c r="AR10" s="315"/>
      <c r="AS10" s="315"/>
      <c r="AT10" s="315"/>
      <c r="AW10" s="121"/>
    </row>
    <row r="11" spans="1:50" ht="22" customHeight="1">
      <c r="B11" s="120"/>
      <c r="E11" s="318"/>
      <c r="F11" s="318"/>
      <c r="G11" s="318"/>
      <c r="H11" s="315" t="s">
        <v>288</v>
      </c>
      <c r="I11" s="315"/>
      <c r="J11" s="315"/>
      <c r="K11" s="315"/>
      <c r="L11" s="315"/>
      <c r="M11" s="315"/>
      <c r="N11" s="315"/>
      <c r="O11" s="315"/>
      <c r="P11" s="315"/>
      <c r="Q11" s="315"/>
      <c r="R11" s="315">
        <f>【入力シート】!J47</f>
        <v>0</v>
      </c>
      <c r="S11" s="315"/>
      <c r="T11" s="315"/>
      <c r="U11" s="315"/>
      <c r="V11" s="315"/>
      <c r="W11" s="315"/>
      <c r="X11" s="315"/>
      <c r="Y11" s="315"/>
      <c r="Z11" s="315"/>
      <c r="AA11" s="315"/>
      <c r="AB11" s="315"/>
      <c r="AC11" s="315"/>
      <c r="AD11" s="315"/>
      <c r="AE11" s="315"/>
      <c r="AF11" s="315"/>
      <c r="AG11" s="315"/>
      <c r="AH11" s="315"/>
      <c r="AI11" s="315"/>
      <c r="AJ11" s="315"/>
      <c r="AK11" s="315"/>
      <c r="AL11" s="315"/>
      <c r="AM11" s="315"/>
      <c r="AN11" s="315"/>
      <c r="AO11" s="315"/>
      <c r="AP11" s="315"/>
      <c r="AQ11" s="315"/>
      <c r="AR11" s="315"/>
      <c r="AS11" s="315"/>
      <c r="AT11" s="315"/>
      <c r="AW11" s="121"/>
    </row>
    <row r="12" spans="1:50" ht="22" customHeight="1">
      <c r="B12" s="120"/>
      <c r="E12" s="318"/>
      <c r="F12" s="318"/>
      <c r="G12" s="318"/>
      <c r="H12" s="315" t="s">
        <v>289</v>
      </c>
      <c r="I12" s="315"/>
      <c r="J12" s="315"/>
      <c r="K12" s="315"/>
      <c r="L12" s="315"/>
      <c r="M12" s="315"/>
      <c r="N12" s="315"/>
      <c r="O12" s="315"/>
      <c r="P12" s="315"/>
      <c r="Q12" s="315"/>
      <c r="R12" s="315">
        <f>【入力シート】!J49</f>
        <v>0</v>
      </c>
      <c r="S12" s="315"/>
      <c r="T12" s="315"/>
      <c r="U12" s="315"/>
      <c r="V12" s="315"/>
      <c r="W12" s="315"/>
      <c r="X12" s="315"/>
      <c r="Y12" s="315"/>
      <c r="Z12" s="315"/>
      <c r="AA12" s="315"/>
      <c r="AB12" s="315"/>
      <c r="AC12" s="315"/>
      <c r="AD12" s="315"/>
      <c r="AE12" s="315"/>
      <c r="AF12" s="315"/>
      <c r="AG12" s="315"/>
      <c r="AH12" s="315"/>
      <c r="AI12" s="315"/>
      <c r="AJ12" s="315"/>
      <c r="AK12" s="315"/>
      <c r="AL12" s="315"/>
      <c r="AM12" s="315"/>
      <c r="AN12" s="315"/>
      <c r="AO12" s="315"/>
      <c r="AP12" s="315"/>
      <c r="AQ12" s="315"/>
      <c r="AR12" s="315"/>
      <c r="AS12" s="315"/>
      <c r="AT12" s="315"/>
      <c r="AW12" s="121"/>
    </row>
    <row r="13" spans="1:50" ht="22" customHeight="1">
      <c r="B13" s="120"/>
      <c r="E13" s="318"/>
      <c r="F13" s="318"/>
      <c r="G13" s="318"/>
      <c r="H13" s="315" t="s">
        <v>316</v>
      </c>
      <c r="I13" s="315"/>
      <c r="J13" s="315"/>
      <c r="K13" s="315"/>
      <c r="L13" s="315"/>
      <c r="M13" s="315"/>
      <c r="N13" s="315"/>
      <c r="O13" s="315"/>
      <c r="P13" s="315"/>
      <c r="Q13" s="315"/>
      <c r="R13" s="316">
        <f>【入力シート】!J48</f>
        <v>0</v>
      </c>
      <c r="S13" s="316"/>
      <c r="T13" s="316"/>
      <c r="U13" s="316"/>
      <c r="V13" s="316"/>
      <c r="W13" s="316"/>
      <c r="X13" s="316"/>
      <c r="Y13" s="316"/>
      <c r="Z13" s="316"/>
      <c r="AA13" s="316"/>
      <c r="AB13" s="316"/>
      <c r="AC13" s="316"/>
      <c r="AD13" s="316"/>
      <c r="AE13" s="316"/>
      <c r="AF13" s="316"/>
      <c r="AG13" s="316"/>
      <c r="AH13" s="316"/>
      <c r="AI13" s="316"/>
      <c r="AJ13" s="316"/>
      <c r="AK13" s="316"/>
      <c r="AL13" s="316"/>
      <c r="AM13" s="316"/>
      <c r="AN13" s="316"/>
      <c r="AO13" s="316"/>
      <c r="AP13" s="316"/>
      <c r="AQ13" s="316"/>
      <c r="AR13" s="316"/>
      <c r="AS13" s="316"/>
      <c r="AT13" s="316"/>
      <c r="AW13" s="121"/>
    </row>
    <row r="14" spans="1:50" ht="22" customHeight="1">
      <c r="B14" s="120"/>
      <c r="AW14" s="121"/>
    </row>
    <row r="15" spans="1:50" ht="22" customHeight="1">
      <c r="B15" s="120"/>
      <c r="E15" s="333" t="s">
        <v>317</v>
      </c>
      <c r="F15" s="333"/>
      <c r="G15" s="333"/>
      <c r="H15" s="333"/>
      <c r="I15" s="333"/>
      <c r="J15" s="333"/>
      <c r="K15" s="333"/>
      <c r="L15" s="333"/>
      <c r="M15" s="333"/>
      <c r="N15" s="333"/>
      <c r="O15" s="333"/>
      <c r="P15" s="333"/>
      <c r="Q15" s="333"/>
      <c r="R15" s="333"/>
      <c r="S15" s="333"/>
      <c r="T15" s="333"/>
      <c r="U15" s="333"/>
      <c r="V15" s="333"/>
      <c r="W15" s="333"/>
      <c r="X15" s="333"/>
      <c r="Y15" s="333"/>
      <c r="Z15" s="333"/>
      <c r="AA15" s="333"/>
      <c r="AB15" s="333"/>
      <c r="AC15" s="333"/>
      <c r="AD15" s="333"/>
      <c r="AE15" s="333"/>
      <c r="AF15" s="333"/>
      <c r="AG15" s="333"/>
      <c r="AH15" s="333"/>
      <c r="AI15" s="333"/>
      <c r="AJ15" s="333"/>
      <c r="AK15" s="333"/>
      <c r="AL15" s="333"/>
      <c r="AM15" s="333"/>
      <c r="AN15" s="333"/>
      <c r="AO15" s="333"/>
      <c r="AP15" s="333"/>
      <c r="AQ15" s="333"/>
      <c r="AR15" s="333"/>
      <c r="AS15" s="333"/>
      <c r="AT15" s="333"/>
      <c r="AW15" s="121"/>
    </row>
    <row r="16" spans="1:50" ht="22" customHeight="1">
      <c r="B16" s="120"/>
      <c r="E16" s="333"/>
      <c r="F16" s="333"/>
      <c r="G16" s="333"/>
      <c r="H16" s="333"/>
      <c r="I16" s="333"/>
      <c r="J16" s="333"/>
      <c r="K16" s="333"/>
      <c r="L16" s="333"/>
      <c r="M16" s="333"/>
      <c r="N16" s="333"/>
      <c r="O16" s="333"/>
      <c r="P16" s="333"/>
      <c r="Q16" s="333"/>
      <c r="R16" s="333"/>
      <c r="S16" s="333"/>
      <c r="T16" s="333"/>
      <c r="U16" s="333"/>
      <c r="V16" s="333"/>
      <c r="W16" s="333"/>
      <c r="X16" s="333"/>
      <c r="Y16" s="333"/>
      <c r="Z16" s="333"/>
      <c r="AA16" s="333"/>
      <c r="AB16" s="333"/>
      <c r="AC16" s="333"/>
      <c r="AD16" s="333"/>
      <c r="AE16" s="333"/>
      <c r="AF16" s="333"/>
      <c r="AG16" s="333"/>
      <c r="AH16" s="333"/>
      <c r="AI16" s="333"/>
      <c r="AJ16" s="333"/>
      <c r="AK16" s="333"/>
      <c r="AL16" s="333"/>
      <c r="AM16" s="333"/>
      <c r="AN16" s="333"/>
      <c r="AO16" s="333"/>
      <c r="AP16" s="333"/>
      <c r="AQ16" s="333"/>
      <c r="AR16" s="333"/>
      <c r="AS16" s="333"/>
      <c r="AT16" s="333"/>
      <c r="AW16" s="121"/>
    </row>
    <row r="17" spans="2:49" ht="22" customHeight="1">
      <c r="B17" s="120"/>
      <c r="E17" s="333"/>
      <c r="F17" s="333"/>
      <c r="G17" s="333"/>
      <c r="H17" s="333"/>
      <c r="I17" s="333"/>
      <c r="J17" s="333"/>
      <c r="K17" s="333"/>
      <c r="L17" s="333"/>
      <c r="M17" s="333"/>
      <c r="N17" s="333"/>
      <c r="O17" s="333"/>
      <c r="P17" s="333"/>
      <c r="Q17" s="333"/>
      <c r="R17" s="333"/>
      <c r="S17" s="333"/>
      <c r="T17" s="333"/>
      <c r="U17" s="333"/>
      <c r="V17" s="333"/>
      <c r="W17" s="333"/>
      <c r="X17" s="333"/>
      <c r="Y17" s="333"/>
      <c r="Z17" s="333"/>
      <c r="AA17" s="333"/>
      <c r="AB17" s="333"/>
      <c r="AC17" s="333"/>
      <c r="AD17" s="333"/>
      <c r="AE17" s="333"/>
      <c r="AF17" s="333"/>
      <c r="AG17" s="333"/>
      <c r="AH17" s="333"/>
      <c r="AI17" s="333"/>
      <c r="AJ17" s="333"/>
      <c r="AK17" s="333"/>
      <c r="AL17" s="333"/>
      <c r="AM17" s="333"/>
      <c r="AN17" s="333"/>
      <c r="AO17" s="333"/>
      <c r="AP17" s="333"/>
      <c r="AQ17" s="333"/>
      <c r="AR17" s="333"/>
      <c r="AS17" s="333"/>
      <c r="AT17" s="333"/>
      <c r="AW17" s="121"/>
    </row>
    <row r="18" spans="2:49" ht="22" customHeight="1">
      <c r="B18" s="120"/>
      <c r="AW18" s="121"/>
    </row>
    <row r="19" spans="2:49" ht="22" customHeight="1">
      <c r="B19" s="120"/>
      <c r="F19" s="317" t="s">
        <v>325</v>
      </c>
      <c r="G19" s="317"/>
      <c r="H19" s="317"/>
      <c r="I19" s="317"/>
      <c r="J19" s="317"/>
      <c r="K19" s="317" t="s">
        <v>298</v>
      </c>
      <c r="L19" s="317"/>
      <c r="M19" s="317"/>
      <c r="N19" s="317"/>
      <c r="O19" s="317" t="s">
        <v>299</v>
      </c>
      <c r="P19" s="317"/>
      <c r="Q19" s="317"/>
      <c r="R19" s="317"/>
      <c r="S19" s="317" t="s">
        <v>300</v>
      </c>
      <c r="T19" s="317"/>
      <c r="AW19" s="121"/>
    </row>
    <row r="20" spans="2:49" ht="22" customHeight="1">
      <c r="B20" s="120"/>
      <c r="AW20" s="121"/>
    </row>
    <row r="21" spans="2:49" ht="22" customHeight="1">
      <c r="B21" s="120"/>
      <c r="F21" s="334" t="s">
        <v>318</v>
      </c>
      <c r="G21" s="334"/>
      <c r="H21" s="334"/>
      <c r="I21" s="334"/>
      <c r="J21" s="334"/>
      <c r="K21" s="334"/>
      <c r="L21" s="334"/>
      <c r="M21" s="334"/>
      <c r="N21" s="334"/>
      <c r="O21" s="334"/>
      <c r="AW21" s="121"/>
    </row>
    <row r="22" spans="2:49" ht="22" customHeight="1">
      <c r="B22" s="120"/>
      <c r="T22" s="335" t="s">
        <v>290</v>
      </c>
      <c r="U22" s="335"/>
      <c r="V22" s="335"/>
      <c r="W22" s="335"/>
      <c r="X22" s="335"/>
      <c r="Z22" s="336">
        <f>【入力シート】!M29</f>
        <v>0</v>
      </c>
      <c r="AA22" s="336"/>
      <c r="AB22" s="336"/>
      <c r="AC22" s="336"/>
      <c r="AD22" s="336"/>
      <c r="AE22" s="336"/>
      <c r="AF22" s="336"/>
      <c r="AG22" s="336"/>
      <c r="AH22" s="336"/>
      <c r="AI22" s="336"/>
      <c r="AJ22" s="336"/>
      <c r="AK22" s="336"/>
      <c r="AL22" s="336"/>
      <c r="AM22" s="336"/>
      <c r="AN22" s="336"/>
      <c r="AO22" s="336"/>
      <c r="AP22" s="336"/>
      <c r="AQ22" s="336"/>
      <c r="AR22" s="336"/>
      <c r="AS22" s="336"/>
      <c r="AT22" s="336"/>
      <c r="AW22" s="121"/>
    </row>
    <row r="23" spans="2:49" ht="22" customHeight="1">
      <c r="B23" s="120"/>
      <c r="Z23" s="336"/>
      <c r="AA23" s="336"/>
      <c r="AB23" s="336"/>
      <c r="AC23" s="336"/>
      <c r="AD23" s="336"/>
      <c r="AE23" s="336"/>
      <c r="AF23" s="336"/>
      <c r="AG23" s="336"/>
      <c r="AH23" s="336"/>
      <c r="AI23" s="336"/>
      <c r="AJ23" s="336"/>
      <c r="AK23" s="336"/>
      <c r="AL23" s="336"/>
      <c r="AM23" s="336"/>
      <c r="AN23" s="336"/>
      <c r="AO23" s="336"/>
      <c r="AP23" s="336"/>
      <c r="AQ23" s="336"/>
      <c r="AR23" s="336"/>
      <c r="AS23" s="336"/>
      <c r="AT23" s="336"/>
      <c r="AW23" s="121"/>
    </row>
    <row r="24" spans="2:49" ht="22" customHeight="1">
      <c r="B24" s="120"/>
      <c r="T24" s="335" t="s">
        <v>291</v>
      </c>
      <c r="U24" s="335"/>
      <c r="V24" s="335"/>
      <c r="W24" s="335"/>
      <c r="X24" s="335"/>
      <c r="Z24" s="328">
        <f>【入力シート】!J27</f>
        <v>0</v>
      </c>
      <c r="AA24" s="328"/>
      <c r="AB24" s="328"/>
      <c r="AC24" s="328"/>
      <c r="AD24" s="328"/>
      <c r="AE24" s="328"/>
      <c r="AF24" s="328"/>
      <c r="AG24" s="328"/>
      <c r="AH24" s="328"/>
      <c r="AI24" s="328"/>
      <c r="AJ24" s="328"/>
      <c r="AK24" s="328"/>
      <c r="AL24" s="328"/>
      <c r="AM24" s="328"/>
      <c r="AN24" s="328"/>
      <c r="AO24" s="328"/>
      <c r="AP24" s="328"/>
      <c r="AQ24" s="328"/>
      <c r="AR24" s="328"/>
      <c r="AS24" s="328"/>
      <c r="AT24" s="328"/>
      <c r="AW24" s="121"/>
    </row>
    <row r="25" spans="2:49" ht="22" customHeight="1">
      <c r="B25" s="120"/>
      <c r="V25" s="181"/>
      <c r="Z25" s="328" t="str">
        <f>【入力シート】!J30&amp;"　"&amp;【入力シート】!J31</f>
        <v>　</v>
      </c>
      <c r="AA25" s="328"/>
      <c r="AB25" s="328"/>
      <c r="AC25" s="328"/>
      <c r="AD25" s="328"/>
      <c r="AE25" s="328"/>
      <c r="AF25" s="328"/>
      <c r="AG25" s="328"/>
      <c r="AH25" s="328"/>
      <c r="AI25" s="328"/>
      <c r="AJ25" s="328"/>
      <c r="AK25" s="328"/>
      <c r="AL25" s="328"/>
      <c r="AM25" s="328"/>
      <c r="AN25" s="328"/>
      <c r="AO25" s="328"/>
      <c r="AP25" s="328"/>
      <c r="AQ25" s="328"/>
      <c r="AR25" s="328"/>
      <c r="AS25" s="328"/>
      <c r="AT25" s="328"/>
      <c r="AW25" s="121"/>
    </row>
    <row r="26" spans="2:49" ht="22" customHeight="1">
      <c r="B26" s="120"/>
      <c r="F26" s="317" t="s">
        <v>292</v>
      </c>
      <c r="G26" s="317"/>
      <c r="H26" s="317"/>
      <c r="I26" s="317"/>
      <c r="J26" s="317"/>
      <c r="K26" s="317"/>
      <c r="AW26" s="121"/>
    </row>
    <row r="27" spans="2:49" ht="16" customHeight="1">
      <c r="B27" s="120"/>
      <c r="F27" s="331" t="s">
        <v>319</v>
      </c>
      <c r="G27" s="331"/>
      <c r="H27" s="332" t="s">
        <v>322</v>
      </c>
      <c r="I27" s="332"/>
      <c r="J27" s="332"/>
      <c r="K27" s="332"/>
      <c r="L27" s="332"/>
      <c r="M27" s="332"/>
      <c r="N27" s="332"/>
      <c r="O27" s="332"/>
      <c r="P27" s="332"/>
      <c r="Q27" s="332"/>
      <c r="R27" s="332"/>
      <c r="S27" s="332"/>
      <c r="T27" s="332"/>
      <c r="U27" s="332"/>
      <c r="V27" s="332"/>
      <c r="W27" s="332"/>
      <c r="X27" s="332"/>
      <c r="Y27" s="332"/>
      <c r="Z27" s="332"/>
      <c r="AA27" s="332"/>
      <c r="AB27" s="332"/>
      <c r="AC27" s="332"/>
      <c r="AD27" s="332"/>
      <c r="AE27" s="332"/>
      <c r="AF27" s="332"/>
      <c r="AG27" s="332"/>
      <c r="AH27" s="332"/>
      <c r="AI27" s="332"/>
      <c r="AJ27" s="332"/>
      <c r="AK27" s="332"/>
      <c r="AL27" s="332"/>
      <c r="AM27" s="332"/>
      <c r="AN27" s="332"/>
      <c r="AO27" s="332"/>
      <c r="AP27" s="332"/>
      <c r="AQ27" s="332"/>
      <c r="AR27" s="332"/>
      <c r="AS27" s="332"/>
      <c r="AT27" s="332"/>
      <c r="AW27" s="121"/>
    </row>
    <row r="28" spans="2:49" ht="16" customHeight="1">
      <c r="B28" s="120"/>
      <c r="F28" s="329" t="s">
        <v>320</v>
      </c>
      <c r="G28" s="329"/>
      <c r="H28" s="330" t="s">
        <v>323</v>
      </c>
      <c r="I28" s="330"/>
      <c r="J28" s="330"/>
      <c r="K28" s="330"/>
      <c r="L28" s="330"/>
      <c r="M28" s="330"/>
      <c r="N28" s="330"/>
      <c r="O28" s="330"/>
      <c r="P28" s="330"/>
      <c r="Q28" s="330"/>
      <c r="R28" s="330"/>
      <c r="S28" s="330"/>
      <c r="T28" s="330"/>
      <c r="U28" s="330"/>
      <c r="V28" s="330"/>
      <c r="W28" s="330"/>
      <c r="X28" s="330"/>
      <c r="Y28" s="330"/>
      <c r="Z28" s="330"/>
      <c r="AA28" s="330"/>
      <c r="AB28" s="330"/>
      <c r="AC28" s="330"/>
      <c r="AD28" s="330"/>
      <c r="AE28" s="330"/>
      <c r="AF28" s="330"/>
      <c r="AG28" s="330"/>
      <c r="AH28" s="330"/>
      <c r="AI28" s="330"/>
      <c r="AJ28" s="330"/>
      <c r="AK28" s="330"/>
      <c r="AL28" s="330"/>
      <c r="AM28" s="330"/>
      <c r="AN28" s="330"/>
      <c r="AO28" s="330"/>
      <c r="AP28" s="330"/>
      <c r="AQ28" s="330"/>
      <c r="AR28" s="330"/>
      <c r="AS28" s="330"/>
      <c r="AT28" s="330"/>
      <c r="AW28" s="121"/>
    </row>
    <row r="29" spans="2:49" ht="16" customHeight="1">
      <c r="B29" s="120"/>
      <c r="F29" s="329" t="s">
        <v>321</v>
      </c>
      <c r="G29" s="329"/>
      <c r="H29" s="330" t="s">
        <v>324</v>
      </c>
      <c r="I29" s="330"/>
      <c r="J29" s="330"/>
      <c r="K29" s="330"/>
      <c r="L29" s="330"/>
      <c r="M29" s="330"/>
      <c r="N29" s="330"/>
      <c r="O29" s="330"/>
      <c r="P29" s="330"/>
      <c r="Q29" s="330"/>
      <c r="R29" s="330"/>
      <c r="S29" s="330"/>
      <c r="T29" s="330"/>
      <c r="U29" s="330"/>
      <c r="V29" s="330"/>
      <c r="W29" s="330"/>
      <c r="X29" s="330"/>
      <c r="Y29" s="330"/>
      <c r="Z29" s="330"/>
      <c r="AA29" s="330"/>
      <c r="AB29" s="330"/>
      <c r="AC29" s="330"/>
      <c r="AD29" s="330"/>
      <c r="AE29" s="330"/>
      <c r="AF29" s="330"/>
      <c r="AG29" s="330"/>
      <c r="AH29" s="330"/>
      <c r="AI29" s="330"/>
      <c r="AJ29" s="330"/>
      <c r="AK29" s="330"/>
      <c r="AL29" s="330"/>
      <c r="AM29" s="330"/>
      <c r="AN29" s="330"/>
      <c r="AO29" s="330"/>
      <c r="AP29" s="330"/>
      <c r="AQ29" s="330"/>
      <c r="AR29" s="330"/>
      <c r="AS29" s="330"/>
      <c r="AT29" s="330"/>
      <c r="AW29" s="121"/>
    </row>
    <row r="30" spans="2:49" ht="16" customHeight="1">
      <c r="B30" s="120"/>
      <c r="F30" s="122"/>
      <c r="G30" s="122"/>
      <c r="H30" s="330"/>
      <c r="I30" s="330"/>
      <c r="J30" s="330"/>
      <c r="K30" s="330"/>
      <c r="L30" s="330"/>
      <c r="M30" s="330"/>
      <c r="N30" s="330"/>
      <c r="O30" s="330"/>
      <c r="P30" s="330"/>
      <c r="Q30" s="330"/>
      <c r="R30" s="330"/>
      <c r="S30" s="330"/>
      <c r="T30" s="330"/>
      <c r="U30" s="330"/>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W30" s="121"/>
    </row>
    <row r="31" spans="2:49" ht="22" customHeight="1">
      <c r="B31" s="123"/>
      <c r="C31" s="124"/>
      <c r="D31" s="124"/>
      <c r="E31" s="124"/>
      <c r="F31" s="124"/>
      <c r="G31" s="124"/>
      <c r="H31" s="124"/>
      <c r="I31" s="124"/>
      <c r="J31" s="124"/>
      <c r="K31" s="124"/>
      <c r="L31" s="124"/>
      <c r="M31" s="124"/>
      <c r="N31" s="124"/>
      <c r="O31" s="124"/>
      <c r="P31" s="124"/>
      <c r="Q31" s="124"/>
      <c r="R31" s="124"/>
      <c r="S31" s="124"/>
      <c r="T31" s="124"/>
      <c r="U31" s="124"/>
      <c r="V31" s="124"/>
      <c r="W31" s="124"/>
      <c r="X31" s="124"/>
      <c r="Y31" s="124"/>
      <c r="Z31" s="124"/>
      <c r="AA31" s="124"/>
      <c r="AB31" s="124"/>
      <c r="AC31" s="124"/>
      <c r="AD31" s="124"/>
      <c r="AE31" s="124"/>
      <c r="AF31" s="124"/>
      <c r="AG31" s="124"/>
      <c r="AH31" s="124"/>
      <c r="AI31" s="124"/>
      <c r="AJ31" s="124"/>
      <c r="AK31" s="124"/>
      <c r="AL31" s="124"/>
      <c r="AM31" s="124"/>
      <c r="AN31" s="124"/>
      <c r="AO31" s="124"/>
      <c r="AP31" s="124"/>
      <c r="AQ31" s="124"/>
      <c r="AR31" s="124"/>
      <c r="AS31" s="124"/>
      <c r="AT31" s="124"/>
      <c r="AU31" s="124"/>
      <c r="AV31" s="124"/>
      <c r="AW31" s="125"/>
    </row>
    <row r="32" spans="2:49" ht="22" customHeight="1"/>
    <row r="33" s="112" customFormat="1" ht="22" customHeight="1"/>
    <row r="34" s="112" customFormat="1" ht="22" customHeight="1"/>
    <row r="35" s="112" customFormat="1" ht="22" customHeight="1"/>
    <row r="36" s="112" customFormat="1" ht="22" customHeight="1"/>
    <row r="37" s="112" customFormat="1" ht="22" customHeight="1"/>
    <row r="38" s="112" customFormat="1" ht="22" customHeight="1"/>
    <row r="39" s="112" customFormat="1" ht="22" customHeight="1"/>
    <row r="40" s="112" customFormat="1" ht="22" customHeight="1"/>
    <row r="41" s="112" customFormat="1" ht="22" customHeight="1"/>
    <row r="42" s="112" customFormat="1" ht="22" customHeight="1"/>
    <row r="43" s="112" customFormat="1" ht="22" customHeight="1"/>
    <row r="44" s="112" customFormat="1" ht="22" customHeight="1"/>
    <row r="45" s="112" customFormat="1" ht="22" customHeight="1"/>
    <row r="46" s="112" customFormat="1" ht="22" customHeight="1"/>
    <row r="47" s="112" customFormat="1" ht="22" customHeight="1"/>
    <row r="48" s="112" customFormat="1" ht="22" customHeight="1"/>
    <row r="49" s="112" customFormat="1" ht="22" customHeight="1"/>
    <row r="50" s="112" customFormat="1" ht="22" customHeight="1"/>
    <row r="51" s="112" customFormat="1" ht="22" customHeight="1"/>
    <row r="52" s="112" customFormat="1" ht="22" customHeight="1"/>
    <row r="53" s="112" customFormat="1" ht="22" customHeight="1"/>
    <row r="54" s="112" customFormat="1" ht="22" customHeight="1"/>
    <row r="55" s="112" customFormat="1" ht="22" customHeight="1"/>
    <row r="56" s="112" customFormat="1" ht="22" customHeight="1"/>
    <row r="57" s="112" customFormat="1" ht="22" customHeight="1"/>
    <row r="58" s="112" customFormat="1" ht="22" customHeight="1"/>
    <row r="59" s="112" customFormat="1" ht="22" customHeight="1"/>
    <row r="60" s="112" customFormat="1" ht="22" customHeight="1"/>
    <row r="61" s="112" customFormat="1" ht="22" customHeight="1"/>
    <row r="62" s="112" customFormat="1" ht="22" customHeight="1"/>
    <row r="63" s="112" customFormat="1" ht="22" customHeight="1"/>
    <row r="64" s="112" customFormat="1" ht="22" customHeight="1"/>
    <row r="65" s="112" customFormat="1" ht="22" customHeight="1"/>
    <row r="66" s="112" customFormat="1" ht="22" customHeight="1"/>
    <row r="67" s="112" customFormat="1" ht="22" customHeight="1"/>
    <row r="68" s="112" customFormat="1" ht="22" customHeight="1"/>
    <row r="69" s="112" customFormat="1" ht="22" customHeight="1"/>
    <row r="70" s="112" customFormat="1" ht="22" customHeight="1"/>
    <row r="71" s="112" customFormat="1" ht="22" customHeight="1"/>
    <row r="72" s="112" customFormat="1" ht="22" customHeight="1"/>
    <row r="73" s="112" customFormat="1" ht="22" customHeight="1"/>
    <row r="74" s="112" customFormat="1" ht="22" customHeight="1"/>
    <row r="75" s="112" customFormat="1" ht="22" customHeight="1"/>
    <row r="76" s="112" customFormat="1" ht="22" customHeight="1"/>
    <row r="77" s="112" customFormat="1" ht="22" customHeight="1"/>
    <row r="78" s="112" customFormat="1" ht="22" customHeight="1"/>
    <row r="79" s="112" customFormat="1" ht="22" customHeight="1"/>
    <row r="80" s="112" customFormat="1" ht="22" customHeight="1"/>
    <row r="81" s="112" customFormat="1" ht="22" customHeight="1"/>
    <row r="82" s="112" customFormat="1" ht="22" customHeight="1"/>
    <row r="83" s="112" customFormat="1" ht="22" customHeight="1"/>
    <row r="84" s="112" customFormat="1" ht="22" customHeight="1"/>
    <row r="85" s="112" customFormat="1" ht="22" customHeight="1"/>
    <row r="86" s="112" customFormat="1" ht="22" customHeight="1"/>
    <row r="87" s="112" customFormat="1" ht="22" customHeight="1"/>
    <row r="88" s="112" customFormat="1" ht="22" customHeight="1"/>
    <row r="89" s="112" customFormat="1" ht="22" customHeight="1"/>
    <row r="90" s="112" customFormat="1" ht="22" customHeight="1"/>
    <row r="91" s="112" customFormat="1" ht="22" customHeight="1"/>
    <row r="92" s="112" customFormat="1" ht="22" customHeight="1"/>
    <row r="93" s="112" customFormat="1" ht="22" customHeight="1"/>
    <row r="94" s="112" customFormat="1" ht="22" customHeight="1"/>
    <row r="95" s="112" customFormat="1" ht="22" customHeight="1"/>
    <row r="96" s="112" customFormat="1" ht="22" customHeight="1"/>
    <row r="97" s="112" customFormat="1" ht="22" customHeight="1"/>
    <row r="98" s="112" customFormat="1" ht="22" customHeight="1"/>
    <row r="99" s="112" customFormat="1" ht="22" customHeight="1"/>
    <row r="100" s="112" customFormat="1" ht="22" customHeight="1"/>
  </sheetData>
  <sheetProtection algorithmName="SHA-512" hashValue="iAKsaSvmjXyNJ9VT67T7IP/dpq6zq/EEPDGaYKnRn33XcsUnAYCnEUrdY1YUd4Ex/NisPq8C7G+wjZt2LPsLcA==" saltValue="fDkI26R82k82D1ShBUHHGw==" spinCount="100000" sheet="1" selectLockedCells="1"/>
  <mergeCells count="38">
    <mergeCell ref="H13:Q13"/>
    <mergeCell ref="R13:AT13"/>
    <mergeCell ref="F28:G28"/>
    <mergeCell ref="F29:G29"/>
    <mergeCell ref="H28:AT28"/>
    <mergeCell ref="H29:AT30"/>
    <mergeCell ref="F27:G27"/>
    <mergeCell ref="H27:AT27"/>
    <mergeCell ref="E15:AT17"/>
    <mergeCell ref="F21:O21"/>
    <mergeCell ref="T22:X22"/>
    <mergeCell ref="Z22:AT23"/>
    <mergeCell ref="T24:X24"/>
    <mergeCell ref="F19:H19"/>
    <mergeCell ref="O19:P19"/>
    <mergeCell ref="F26:K26"/>
    <mergeCell ref="Z25:AT25"/>
    <mergeCell ref="K19:L19"/>
    <mergeCell ref="M19:N19"/>
    <mergeCell ref="Q19:R19"/>
    <mergeCell ref="S19:T19"/>
    <mergeCell ref="Z24:AT24"/>
    <mergeCell ref="C3:AV4"/>
    <mergeCell ref="E6:Q9"/>
    <mergeCell ref="AC6:AF9"/>
    <mergeCell ref="AQ6:AT9"/>
    <mergeCell ref="I19:J19"/>
    <mergeCell ref="E10:G13"/>
    <mergeCell ref="H10:Q10"/>
    <mergeCell ref="R10:AT10"/>
    <mergeCell ref="H11:Q11"/>
    <mergeCell ref="R11:AT11"/>
    <mergeCell ref="H12:Q12"/>
    <mergeCell ref="R12:AT12"/>
    <mergeCell ref="R6:AB8"/>
    <mergeCell ref="R9:AB9"/>
    <mergeCell ref="AG6:AP8"/>
    <mergeCell ref="AG9:AP9"/>
  </mergeCells>
  <phoneticPr fontId="1"/>
  <dataValidations count="2">
    <dataValidation imeMode="halfAlpha" allowBlank="1" showInputMessage="1" showErrorMessage="1" sqref="R11:AT11" xr:uid="{6522557D-F54B-4ECB-BC59-6002561D520E}"/>
    <dataValidation imeMode="halfKatakana" allowBlank="1" showInputMessage="1" showErrorMessage="1" sqref="R12:AT12" xr:uid="{472FC61F-CFB4-4F6A-B9B2-6D3FA1FE051B}"/>
  </dataValidations>
  <printOptions horizontalCentered="1" verticalCentered="1"/>
  <pageMargins left="0.23622047244094491" right="0.23622047244094491" top="0.55118110236220474" bottom="0.55118110236220474" header="0.31496062992125984" footer="0.31496062992125984"/>
  <pageSetup paperSize="9" scale="10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pageSetUpPr fitToPage="1"/>
  </sheetPr>
  <dimension ref="A1:X118"/>
  <sheetViews>
    <sheetView showGridLines="0" zoomScale="55" zoomScaleNormal="55" zoomScaleSheetLayoutView="55" workbookViewId="0">
      <pane xSplit="2" ySplit="14" topLeftCell="C15" activePane="bottomRight" state="frozen"/>
      <selection activeCell="H9" sqref="H9"/>
      <selection pane="topRight" activeCell="H9" sqref="H9"/>
      <selection pane="bottomLeft" activeCell="H9" sqref="H9"/>
      <selection pane="bottomRight" activeCell="R15" sqref="R15"/>
    </sheetView>
  </sheetViews>
  <sheetFormatPr defaultColWidth="9" defaultRowHeight="18" customHeight="1"/>
  <cols>
    <col min="1" max="1" width="5" style="4" bestFit="1" customWidth="1"/>
    <col min="2" max="2" width="28.25" style="4" hidden="1" customWidth="1"/>
    <col min="3" max="3" width="13.58203125" style="4" customWidth="1"/>
    <col min="4" max="4" width="21.33203125" style="4" customWidth="1"/>
    <col min="5" max="5" width="41.58203125" style="4" customWidth="1"/>
    <col min="6" max="6" width="9" style="4" customWidth="1"/>
    <col min="7" max="8" width="9" style="5" customWidth="1"/>
    <col min="9" max="9" width="14.58203125" style="6" customWidth="1"/>
    <col min="10" max="10" width="14" style="7" customWidth="1"/>
    <col min="11" max="11" width="10.5" style="4" customWidth="1"/>
    <col min="12" max="12" width="25.58203125" style="5" customWidth="1"/>
    <col min="13" max="13" width="11.58203125" style="5" customWidth="1"/>
    <col min="14" max="14" width="7.83203125" style="8" customWidth="1"/>
    <col min="15" max="15" width="12.5" style="8" customWidth="1"/>
    <col min="16" max="16" width="10.08203125" style="8" customWidth="1"/>
    <col min="17" max="18" width="13.58203125" style="5" customWidth="1"/>
    <col min="19" max="19" width="14.33203125" style="4" customWidth="1"/>
    <col min="20" max="20" width="29.08203125" style="5" customWidth="1"/>
    <col min="21" max="21" width="9.33203125" style="5" customWidth="1"/>
    <col min="22" max="22" width="13.83203125" style="5" customWidth="1"/>
    <col min="23" max="26" width="9" style="5" customWidth="1"/>
    <col min="27" max="16384" width="9" style="5"/>
  </cols>
  <sheetData>
    <row r="1" spans="1:24" ht="5.5" customHeight="1"/>
    <row r="2" spans="1:24" ht="27" customHeight="1">
      <c r="A2" s="27" t="str">
        <f>【入力シート】!C1&amp;【入力シート】!D1&amp;"年度杉並区介護職員・介護支援専門員居住支援手当事業補助金交付対象職員一覧"</f>
        <v>令和８年度杉並区介護職員・介護支援専門員居住支援手当事業補助金交付対象職員一覧</v>
      </c>
      <c r="B2" s="9"/>
      <c r="Q2" s="10"/>
      <c r="R2" s="30" t="s">
        <v>209</v>
      </c>
    </row>
    <row r="3" spans="1:24" ht="28.5" customHeight="1">
      <c r="C3" s="11" t="s">
        <v>123</v>
      </c>
      <c r="D3" s="337" t="str">
        <f>IF(【入力シート】!J27="","",【入力シート】!J27)</f>
        <v/>
      </c>
      <c r="E3" s="198"/>
      <c r="N3" s="5"/>
      <c r="O3" s="5"/>
      <c r="P3" s="5"/>
      <c r="R3" s="4"/>
    </row>
    <row r="4" spans="1:24" ht="18" customHeight="1">
      <c r="N4" s="5"/>
      <c r="O4" s="5"/>
      <c r="P4" s="10"/>
      <c r="Q4" s="10" t="s">
        <v>210</v>
      </c>
      <c r="R4" s="34">
        <f>SUM(R15:R114)</f>
        <v>0</v>
      </c>
    </row>
    <row r="5" spans="1:24" ht="18" customHeight="1">
      <c r="C5" s="12" t="str">
        <f>IF(COUNTIF(U15:U114,"月数オーバー！")&gt;0,"※黄色の行は申請対象月数が12か月を超えています。修正してから印刷してください。","")</f>
        <v/>
      </c>
      <c r="N5" s="5"/>
      <c r="O5" s="5"/>
      <c r="P5" s="10"/>
      <c r="Q5" s="10" t="s">
        <v>125</v>
      </c>
      <c r="R5" s="34">
        <f>ROUNDUP(R4*0.15,0)</f>
        <v>0</v>
      </c>
    </row>
    <row r="6" spans="1:24" ht="18" customHeight="1">
      <c r="N6" s="5"/>
      <c r="O6" s="5"/>
      <c r="P6" s="10"/>
      <c r="Q6" s="10" t="s">
        <v>211</v>
      </c>
      <c r="R6" s="34">
        <f>R4+R5</f>
        <v>0</v>
      </c>
    </row>
    <row r="7" spans="1:24" ht="18" customHeight="1">
      <c r="N7" s="5"/>
      <c r="O7" s="5"/>
      <c r="P7" s="10"/>
      <c r="Q7" s="10" t="s">
        <v>212</v>
      </c>
      <c r="R7" s="35">
        <f>ROUNDDOWN((R6),-3)</f>
        <v>0</v>
      </c>
    </row>
    <row r="8" spans="1:24" ht="18" customHeight="1" thickBot="1">
      <c r="N8" s="5"/>
      <c r="O8" s="5"/>
      <c r="P8" s="10"/>
      <c r="Q8" s="10" t="s">
        <v>213</v>
      </c>
      <c r="R8" s="36">
        <f>IF(【入力シート】!J20="",【入力シート】!J15,【入力シート】!J20)</f>
        <v>0</v>
      </c>
    </row>
    <row r="9" spans="1:24" ht="18" customHeight="1" thickTop="1" thickBot="1">
      <c r="N9" s="5"/>
      <c r="O9" s="5"/>
      <c r="P9" s="10"/>
      <c r="Q9" s="10" t="s">
        <v>214</v>
      </c>
      <c r="R9" s="37">
        <f>IF(R8-R7&lt;0,0,R8-R7)</f>
        <v>0</v>
      </c>
    </row>
    <row r="10" spans="1:24" ht="5.15" customHeight="1" thickTop="1">
      <c r="N10" s="5"/>
      <c r="O10" s="5"/>
      <c r="P10" s="5"/>
    </row>
    <row r="11" spans="1:24" ht="5.15" customHeight="1">
      <c r="N11" s="5"/>
      <c r="O11" s="5"/>
      <c r="P11" s="5"/>
    </row>
    <row r="12" spans="1:24" ht="18" customHeight="1">
      <c r="M12" s="4" t="s">
        <v>128</v>
      </c>
      <c r="N12" s="13" t="s">
        <v>129</v>
      </c>
      <c r="O12" s="13" t="s">
        <v>130</v>
      </c>
      <c r="P12" s="13" t="s">
        <v>131</v>
      </c>
      <c r="Q12" s="4" t="s">
        <v>132</v>
      </c>
    </row>
    <row r="13" spans="1:24" s="14" customFormat="1" ht="26.5" customHeight="1">
      <c r="A13" s="270" t="s">
        <v>133</v>
      </c>
      <c r="B13" s="26"/>
      <c r="C13" s="268" t="s">
        <v>134</v>
      </c>
      <c r="D13" s="187"/>
      <c r="E13" s="188"/>
      <c r="F13" s="277" t="s">
        <v>135</v>
      </c>
      <c r="G13" s="187"/>
      <c r="H13" s="187"/>
      <c r="I13" s="188"/>
      <c r="J13" s="274" t="s">
        <v>136</v>
      </c>
      <c r="K13" s="273" t="s">
        <v>137</v>
      </c>
      <c r="L13" s="273" t="s">
        <v>275</v>
      </c>
      <c r="M13" s="268" t="s">
        <v>138</v>
      </c>
      <c r="N13" s="275" t="s">
        <v>139</v>
      </c>
      <c r="O13" s="275" t="s">
        <v>140</v>
      </c>
      <c r="P13" s="275" t="s">
        <v>141</v>
      </c>
      <c r="Q13" s="268" t="s">
        <v>142</v>
      </c>
      <c r="R13" s="338" t="s">
        <v>215</v>
      </c>
    </row>
    <row r="14" spans="1:24" s="14" customFormat="1" ht="54.65" customHeight="1">
      <c r="A14" s="271"/>
      <c r="B14" s="25" t="s">
        <v>143</v>
      </c>
      <c r="C14" s="15" t="s">
        <v>144</v>
      </c>
      <c r="D14" s="15" t="s">
        <v>145</v>
      </c>
      <c r="E14" s="15" t="s">
        <v>146</v>
      </c>
      <c r="F14" s="16" t="s">
        <v>147</v>
      </c>
      <c r="G14" s="16" t="s">
        <v>148</v>
      </c>
      <c r="H14" s="16" t="s">
        <v>149</v>
      </c>
      <c r="I14" s="17" t="s">
        <v>194</v>
      </c>
      <c r="J14" s="271"/>
      <c r="K14" s="271"/>
      <c r="L14" s="271"/>
      <c r="M14" s="269"/>
      <c r="N14" s="269"/>
      <c r="O14" s="269"/>
      <c r="P14" s="269"/>
      <c r="Q14" s="269"/>
      <c r="R14" s="269"/>
    </row>
    <row r="15" spans="1:24" ht="18" customHeight="1">
      <c r="A15" s="2">
        <v>1</v>
      </c>
      <c r="B15" s="2" t="str">
        <f t="shared" ref="B15:B46" si="0">C15&amp;D15</f>
        <v/>
      </c>
      <c r="C15" s="3" t="str">
        <f>IF('②【入力】別紙_職員一覧（変更）'!C13="","",'②【入力】別紙_職員一覧（変更）'!C13)</f>
        <v/>
      </c>
      <c r="D15" s="3" t="str">
        <f>IF('②【入力】別紙_職員一覧（変更）'!D13="","",'②【入力】別紙_職員一覧（変更）'!D13)</f>
        <v/>
      </c>
      <c r="E15" s="3" t="str">
        <f>IF('②【入力】別紙_職員一覧（変更）'!E13="","",'②【入力】別紙_職員一覧（変更）'!E13)</f>
        <v/>
      </c>
      <c r="F15" s="3" t="str">
        <f>IF('②【入力】別紙_職員一覧（変更）'!F13="","",'②【入力】別紙_職員一覧（変更）'!F13)</f>
        <v/>
      </c>
      <c r="G15" s="3" t="str">
        <f>IF('②【入力】別紙_職員一覧（変更）'!G13="","",'②【入力】別紙_職員一覧（変更）'!G13)</f>
        <v/>
      </c>
      <c r="H15" s="3" t="str">
        <f>IF('②【入力】別紙_職員一覧（変更）'!H13="","",'②【入力】別紙_職員一覧（変更）'!H13)</f>
        <v/>
      </c>
      <c r="I15" s="39" t="str">
        <f>IF('②【入力】別紙_職員一覧（変更）'!I13="","",'②【入力】別紙_職員一覧（変更）'!I13)</f>
        <v/>
      </c>
      <c r="J15" s="3" t="str">
        <f>IF('②【入力】別紙_職員一覧（変更）'!J13="","",'②【入力】別紙_職員一覧（変更）'!J13)</f>
        <v/>
      </c>
      <c r="K15" s="3" t="str">
        <f>IF('②【入力】別紙_職員一覧（変更）'!K13="","",'②【入力】別紙_職員一覧（変更）'!K13)</f>
        <v/>
      </c>
      <c r="L15" s="3" t="str">
        <f>IF('②【入力】別紙_職員一覧（変更）'!L13="","",'②【入力】別紙_職員一覧（変更）'!L13)</f>
        <v/>
      </c>
      <c r="M15" s="3" t="str">
        <f>IF('②【入力】別紙_職員一覧（変更）'!M13="","",'②【入力】別紙_職員一覧（変更）'!M13)</f>
        <v/>
      </c>
      <c r="N15" s="3" t="str">
        <f>IF('②【入力】別紙_職員一覧（変更）'!N13="","",'②【入力】別紙_職員一覧（変更）'!N13)</f>
        <v/>
      </c>
      <c r="O15" s="3" t="str">
        <f>IF(OR(AND(J15=1, L15="1.介護職員（５年目まで)"), L15="2.介護職員（６年目以降)", L15="3.介護支援専門員", L15="4.介護職員兼介護支援専門員"),10000, "")</f>
        <v/>
      </c>
      <c r="P15" s="3" t="str">
        <f>IF(O15="","",IF(N15&gt;=10000,10000,N15))</f>
        <v/>
      </c>
      <c r="Q15" s="3" t="str">
        <f>IF(OR(M15="",O15=""),"",M15*P15)</f>
        <v/>
      </c>
      <c r="R15" s="41"/>
      <c r="U15" s="18"/>
      <c r="X15" s="14"/>
    </row>
    <row r="16" spans="1:24" ht="18" customHeight="1">
      <c r="A16" s="2">
        <v>2</v>
      </c>
      <c r="B16" s="2" t="str">
        <f t="shared" si="0"/>
        <v/>
      </c>
      <c r="C16" s="3" t="str">
        <f>IF('②【入力】別紙_職員一覧（変更）'!C14="","",'②【入力】別紙_職員一覧（変更）'!C14)</f>
        <v/>
      </c>
      <c r="D16" s="3" t="str">
        <f>IF('②【入力】別紙_職員一覧（変更）'!D14="","",'②【入力】別紙_職員一覧（変更）'!D14)</f>
        <v/>
      </c>
      <c r="E16" s="3" t="str">
        <f>IF('②【入力】別紙_職員一覧（変更）'!E14="","",'②【入力】別紙_職員一覧（変更）'!E14)</f>
        <v/>
      </c>
      <c r="F16" s="3" t="str">
        <f>IF('②【入力】別紙_職員一覧（変更）'!F14="","",'②【入力】別紙_職員一覧（変更）'!F14)</f>
        <v/>
      </c>
      <c r="G16" s="3" t="str">
        <f>IF('②【入力】別紙_職員一覧（変更）'!G14="","",'②【入力】別紙_職員一覧（変更）'!G14)</f>
        <v/>
      </c>
      <c r="H16" s="3" t="str">
        <f>IF('②【入力】別紙_職員一覧（変更）'!H14="","",'②【入力】別紙_職員一覧（変更）'!H14)</f>
        <v/>
      </c>
      <c r="I16" s="39" t="str">
        <f>IF('②【入力】別紙_職員一覧（変更）'!I14="","",'②【入力】別紙_職員一覧（変更）'!I14)</f>
        <v/>
      </c>
      <c r="J16" s="3" t="str">
        <f>IF('②【入力】別紙_職員一覧（変更）'!J14="","",'②【入力】別紙_職員一覧（変更）'!J14)</f>
        <v/>
      </c>
      <c r="K16" s="3" t="str">
        <f>IF('②【入力】別紙_職員一覧（変更）'!K14="","",'②【入力】別紙_職員一覧（変更）'!K14)</f>
        <v/>
      </c>
      <c r="L16" s="3" t="str">
        <f>IF('②【入力】別紙_職員一覧（変更）'!L14="","",'②【入力】別紙_職員一覧（変更）'!L14)</f>
        <v/>
      </c>
      <c r="M16" s="3" t="str">
        <f>IF('②【入力】別紙_職員一覧（変更）'!M14="","",'②【入力】別紙_職員一覧（変更）'!M14)</f>
        <v/>
      </c>
      <c r="N16" s="3" t="str">
        <f>IF('②【入力】別紙_職員一覧（変更）'!N14="","",'②【入力】別紙_職員一覧（変更）'!N14)</f>
        <v/>
      </c>
      <c r="O16" s="3" t="str">
        <f t="shared" ref="O16:O79" si="1">IF(OR(AND(J16=1, L16="1.介護職員（５年目まで)"), L16="2.介護職員（６年目以降)", L16="3.介護支援専門員", L16="4.介護職員兼介護支援専門員"),10000, "")</f>
        <v/>
      </c>
      <c r="P16" s="3" t="str">
        <f t="shared" ref="P16:P79" si="2">IF(O16="","",IF(N16&gt;=10000,10000,N16))</f>
        <v/>
      </c>
      <c r="Q16" s="3" t="str">
        <f t="shared" ref="Q16:Q79" si="3">IF(OR(M16="",O16=""),"",M16*P16)</f>
        <v/>
      </c>
      <c r="R16" s="41"/>
      <c r="U16" s="18"/>
    </row>
    <row r="17" spans="1:24" ht="18" customHeight="1">
      <c r="A17" s="2">
        <v>3</v>
      </c>
      <c r="B17" s="2" t="str">
        <f t="shared" si="0"/>
        <v/>
      </c>
      <c r="C17" s="3" t="str">
        <f>IF('②【入力】別紙_職員一覧（変更）'!C15="","",'②【入力】別紙_職員一覧（変更）'!C15)</f>
        <v/>
      </c>
      <c r="D17" s="3" t="str">
        <f>IF('②【入力】別紙_職員一覧（変更）'!D15="","",'②【入力】別紙_職員一覧（変更）'!D15)</f>
        <v/>
      </c>
      <c r="E17" s="3" t="str">
        <f>IF('②【入力】別紙_職員一覧（変更）'!E15="","",'②【入力】別紙_職員一覧（変更）'!E15)</f>
        <v/>
      </c>
      <c r="F17" s="3" t="str">
        <f>IF('②【入力】別紙_職員一覧（変更）'!F15="","",'②【入力】別紙_職員一覧（変更）'!F15)</f>
        <v/>
      </c>
      <c r="G17" s="3" t="str">
        <f>IF('②【入力】別紙_職員一覧（変更）'!G15="","",'②【入力】別紙_職員一覧（変更）'!G15)</f>
        <v/>
      </c>
      <c r="H17" s="3" t="str">
        <f>IF('②【入力】別紙_職員一覧（変更）'!H15="","",'②【入力】別紙_職員一覧（変更）'!H15)</f>
        <v/>
      </c>
      <c r="I17" s="39" t="str">
        <f>IF('②【入力】別紙_職員一覧（変更）'!I15="","",'②【入力】別紙_職員一覧（変更）'!I15)</f>
        <v/>
      </c>
      <c r="J17" s="3" t="str">
        <f>IF('②【入力】別紙_職員一覧（変更）'!J15="","",'②【入力】別紙_職員一覧（変更）'!J15)</f>
        <v/>
      </c>
      <c r="K17" s="3" t="str">
        <f>IF('②【入力】別紙_職員一覧（変更）'!K15="","",'②【入力】別紙_職員一覧（変更）'!K15)</f>
        <v/>
      </c>
      <c r="L17" s="3" t="str">
        <f>IF('②【入力】別紙_職員一覧（変更）'!L15="","",'②【入力】別紙_職員一覧（変更）'!L15)</f>
        <v/>
      </c>
      <c r="M17" s="3" t="str">
        <f>IF('②【入力】別紙_職員一覧（変更）'!M15="","",'②【入力】別紙_職員一覧（変更）'!M15)</f>
        <v/>
      </c>
      <c r="N17" s="3" t="str">
        <f>IF('②【入力】別紙_職員一覧（変更）'!N15="","",'②【入力】別紙_職員一覧（変更）'!N15)</f>
        <v/>
      </c>
      <c r="O17" s="3" t="str">
        <f t="shared" si="1"/>
        <v/>
      </c>
      <c r="P17" s="3" t="str">
        <f t="shared" si="2"/>
        <v/>
      </c>
      <c r="Q17" s="3" t="str">
        <f t="shared" si="3"/>
        <v/>
      </c>
      <c r="R17" s="41"/>
      <c r="U17" s="18"/>
    </row>
    <row r="18" spans="1:24" ht="18" customHeight="1">
      <c r="A18" s="2">
        <v>4</v>
      </c>
      <c r="B18" s="2" t="str">
        <f t="shared" si="0"/>
        <v/>
      </c>
      <c r="C18" s="3" t="str">
        <f>IF('②【入力】別紙_職員一覧（変更）'!C16="","",'②【入力】別紙_職員一覧（変更）'!C16)</f>
        <v/>
      </c>
      <c r="D18" s="3" t="str">
        <f>IF('②【入力】別紙_職員一覧（変更）'!D16="","",'②【入力】別紙_職員一覧（変更）'!D16)</f>
        <v/>
      </c>
      <c r="E18" s="3" t="str">
        <f>IF('②【入力】別紙_職員一覧（変更）'!E16="","",'②【入力】別紙_職員一覧（変更）'!E16)</f>
        <v/>
      </c>
      <c r="F18" s="3" t="str">
        <f>IF('②【入力】別紙_職員一覧（変更）'!F16="","",'②【入力】別紙_職員一覧（変更）'!F16)</f>
        <v/>
      </c>
      <c r="G18" s="3" t="str">
        <f>IF('②【入力】別紙_職員一覧（変更）'!G16="","",'②【入力】別紙_職員一覧（変更）'!G16)</f>
        <v/>
      </c>
      <c r="H18" s="3" t="str">
        <f>IF('②【入力】別紙_職員一覧（変更）'!H16="","",'②【入力】別紙_職員一覧（変更）'!H16)</f>
        <v/>
      </c>
      <c r="I18" s="39" t="str">
        <f>IF('②【入力】別紙_職員一覧（変更）'!I16="","",'②【入力】別紙_職員一覧（変更）'!I16)</f>
        <v/>
      </c>
      <c r="J18" s="3" t="str">
        <f>IF('②【入力】別紙_職員一覧（変更）'!J16="","",'②【入力】別紙_職員一覧（変更）'!J16)</f>
        <v/>
      </c>
      <c r="K18" s="3" t="str">
        <f>IF('②【入力】別紙_職員一覧（変更）'!K16="","",'②【入力】別紙_職員一覧（変更）'!K16)</f>
        <v/>
      </c>
      <c r="L18" s="3" t="str">
        <f>IF('②【入力】別紙_職員一覧（変更）'!L16="","",'②【入力】別紙_職員一覧（変更）'!L16)</f>
        <v/>
      </c>
      <c r="M18" s="3" t="str">
        <f>IF('②【入力】別紙_職員一覧（変更）'!M16="","",'②【入力】別紙_職員一覧（変更）'!M16)</f>
        <v/>
      </c>
      <c r="N18" s="3" t="str">
        <f>IF('②【入力】別紙_職員一覧（変更）'!N16="","",'②【入力】別紙_職員一覧（変更）'!N16)</f>
        <v/>
      </c>
      <c r="O18" s="3" t="str">
        <f t="shared" si="1"/>
        <v/>
      </c>
      <c r="P18" s="3" t="str">
        <f t="shared" si="2"/>
        <v/>
      </c>
      <c r="Q18" s="3" t="str">
        <f t="shared" si="3"/>
        <v/>
      </c>
      <c r="R18" s="41"/>
      <c r="U18" s="18"/>
    </row>
    <row r="19" spans="1:24" ht="18" customHeight="1">
      <c r="A19" s="2">
        <v>5</v>
      </c>
      <c r="B19" s="2" t="str">
        <f t="shared" si="0"/>
        <v/>
      </c>
      <c r="C19" s="3" t="str">
        <f>IF('②【入力】別紙_職員一覧（変更）'!C17="","",'②【入力】別紙_職員一覧（変更）'!C17)</f>
        <v/>
      </c>
      <c r="D19" s="3" t="str">
        <f>IF('②【入力】別紙_職員一覧（変更）'!D17="","",'②【入力】別紙_職員一覧（変更）'!D17)</f>
        <v/>
      </c>
      <c r="E19" s="3" t="str">
        <f>IF('②【入力】別紙_職員一覧（変更）'!E17="","",'②【入力】別紙_職員一覧（変更）'!E17)</f>
        <v/>
      </c>
      <c r="F19" s="3" t="str">
        <f>IF('②【入力】別紙_職員一覧（変更）'!F17="","",'②【入力】別紙_職員一覧（変更）'!F17)</f>
        <v/>
      </c>
      <c r="G19" s="3" t="str">
        <f>IF('②【入力】別紙_職員一覧（変更）'!G17="","",'②【入力】別紙_職員一覧（変更）'!G17)</f>
        <v/>
      </c>
      <c r="H19" s="3" t="str">
        <f>IF('②【入力】別紙_職員一覧（変更）'!H17="","",'②【入力】別紙_職員一覧（変更）'!H17)</f>
        <v/>
      </c>
      <c r="I19" s="39" t="str">
        <f>IF('②【入力】別紙_職員一覧（変更）'!I17="","",'②【入力】別紙_職員一覧（変更）'!I17)</f>
        <v/>
      </c>
      <c r="J19" s="3" t="str">
        <f>IF('②【入力】別紙_職員一覧（変更）'!J17="","",'②【入力】別紙_職員一覧（変更）'!J17)</f>
        <v/>
      </c>
      <c r="K19" s="3" t="str">
        <f>IF('②【入力】別紙_職員一覧（変更）'!K17="","",'②【入力】別紙_職員一覧（変更）'!K17)</f>
        <v/>
      </c>
      <c r="L19" s="3" t="str">
        <f>IF('②【入力】別紙_職員一覧（変更）'!L17="","",'②【入力】別紙_職員一覧（変更）'!L17)</f>
        <v/>
      </c>
      <c r="M19" s="3" t="str">
        <f>IF('②【入力】別紙_職員一覧（変更）'!M17="","",'②【入力】別紙_職員一覧（変更）'!M17)</f>
        <v/>
      </c>
      <c r="N19" s="3" t="str">
        <f>IF('②【入力】別紙_職員一覧（変更）'!N17="","",'②【入力】別紙_職員一覧（変更）'!N17)</f>
        <v/>
      </c>
      <c r="O19" s="3" t="str">
        <f t="shared" si="1"/>
        <v/>
      </c>
      <c r="P19" s="3" t="str">
        <f t="shared" si="2"/>
        <v/>
      </c>
      <c r="Q19" s="3" t="str">
        <f t="shared" si="3"/>
        <v/>
      </c>
      <c r="R19" s="41"/>
      <c r="U19" s="18"/>
    </row>
    <row r="20" spans="1:24" ht="18" customHeight="1">
      <c r="A20" s="2">
        <v>6</v>
      </c>
      <c r="B20" s="2" t="str">
        <f t="shared" si="0"/>
        <v/>
      </c>
      <c r="C20" s="3" t="str">
        <f>IF('②【入力】別紙_職員一覧（変更）'!C18="","",'②【入力】別紙_職員一覧（変更）'!C18)</f>
        <v/>
      </c>
      <c r="D20" s="3" t="str">
        <f>IF('②【入力】別紙_職員一覧（変更）'!D18="","",'②【入力】別紙_職員一覧（変更）'!D18)</f>
        <v/>
      </c>
      <c r="E20" s="3" t="str">
        <f>IF('②【入力】別紙_職員一覧（変更）'!E18="","",'②【入力】別紙_職員一覧（変更）'!E18)</f>
        <v/>
      </c>
      <c r="F20" s="3" t="str">
        <f>IF('②【入力】別紙_職員一覧（変更）'!F18="","",'②【入力】別紙_職員一覧（変更）'!F18)</f>
        <v/>
      </c>
      <c r="G20" s="3" t="str">
        <f>IF('②【入力】別紙_職員一覧（変更）'!G18="","",'②【入力】別紙_職員一覧（変更）'!G18)</f>
        <v/>
      </c>
      <c r="H20" s="3" t="str">
        <f>IF('②【入力】別紙_職員一覧（変更）'!H18="","",'②【入力】別紙_職員一覧（変更）'!H18)</f>
        <v/>
      </c>
      <c r="I20" s="39" t="str">
        <f>IF('②【入力】別紙_職員一覧（変更）'!I18="","",'②【入力】別紙_職員一覧（変更）'!I18)</f>
        <v/>
      </c>
      <c r="J20" s="3" t="str">
        <f>IF('②【入力】別紙_職員一覧（変更）'!J18="","",'②【入力】別紙_職員一覧（変更）'!J18)</f>
        <v/>
      </c>
      <c r="K20" s="3" t="str">
        <f>IF('②【入力】別紙_職員一覧（変更）'!K18="","",'②【入力】別紙_職員一覧（変更）'!K18)</f>
        <v/>
      </c>
      <c r="L20" s="3" t="str">
        <f>IF('②【入力】別紙_職員一覧（変更）'!L18="","",'②【入力】別紙_職員一覧（変更）'!L18)</f>
        <v/>
      </c>
      <c r="M20" s="3" t="str">
        <f>IF('②【入力】別紙_職員一覧（変更）'!M18="","",'②【入力】別紙_職員一覧（変更）'!M18)</f>
        <v/>
      </c>
      <c r="N20" s="3" t="str">
        <f>IF('②【入力】別紙_職員一覧（変更）'!N18="","",'②【入力】別紙_職員一覧（変更）'!N18)</f>
        <v/>
      </c>
      <c r="O20" s="3" t="str">
        <f t="shared" si="1"/>
        <v/>
      </c>
      <c r="P20" s="3" t="str">
        <f t="shared" si="2"/>
        <v/>
      </c>
      <c r="Q20" s="3" t="str">
        <f t="shared" si="3"/>
        <v/>
      </c>
      <c r="R20" s="41"/>
      <c r="U20" s="18"/>
    </row>
    <row r="21" spans="1:24" ht="18" customHeight="1">
      <c r="A21" s="2">
        <v>7</v>
      </c>
      <c r="B21" s="2" t="str">
        <f t="shared" si="0"/>
        <v/>
      </c>
      <c r="C21" s="3" t="str">
        <f>IF('②【入力】別紙_職員一覧（変更）'!C19="","",'②【入力】別紙_職員一覧（変更）'!C19)</f>
        <v/>
      </c>
      <c r="D21" s="3" t="str">
        <f>IF('②【入力】別紙_職員一覧（変更）'!D19="","",'②【入力】別紙_職員一覧（変更）'!D19)</f>
        <v/>
      </c>
      <c r="E21" s="3" t="str">
        <f>IF('②【入力】別紙_職員一覧（変更）'!E19="","",'②【入力】別紙_職員一覧（変更）'!E19)</f>
        <v/>
      </c>
      <c r="F21" s="3" t="str">
        <f>IF('②【入力】別紙_職員一覧（変更）'!F19="","",'②【入力】別紙_職員一覧（変更）'!F19)</f>
        <v/>
      </c>
      <c r="G21" s="3" t="str">
        <f>IF('②【入力】別紙_職員一覧（変更）'!G19="","",'②【入力】別紙_職員一覧（変更）'!G19)</f>
        <v/>
      </c>
      <c r="H21" s="3" t="str">
        <f>IF('②【入力】別紙_職員一覧（変更）'!H19="","",'②【入力】別紙_職員一覧（変更）'!H19)</f>
        <v/>
      </c>
      <c r="I21" s="39" t="str">
        <f>IF('②【入力】別紙_職員一覧（変更）'!I19="","",'②【入力】別紙_職員一覧（変更）'!I19)</f>
        <v/>
      </c>
      <c r="J21" s="3" t="str">
        <f>IF('②【入力】別紙_職員一覧（変更）'!J19="","",'②【入力】別紙_職員一覧（変更）'!J19)</f>
        <v/>
      </c>
      <c r="K21" s="3" t="str">
        <f>IF('②【入力】別紙_職員一覧（変更）'!K19="","",'②【入力】別紙_職員一覧（変更）'!K19)</f>
        <v/>
      </c>
      <c r="L21" s="3" t="str">
        <f>IF('②【入力】別紙_職員一覧（変更）'!L19="","",'②【入力】別紙_職員一覧（変更）'!L19)</f>
        <v/>
      </c>
      <c r="M21" s="3" t="str">
        <f>IF('②【入力】別紙_職員一覧（変更）'!M19="","",'②【入力】別紙_職員一覧（変更）'!M19)</f>
        <v/>
      </c>
      <c r="N21" s="3" t="str">
        <f>IF('②【入力】別紙_職員一覧（変更）'!N19="","",'②【入力】別紙_職員一覧（変更）'!N19)</f>
        <v/>
      </c>
      <c r="O21" s="3" t="str">
        <f t="shared" si="1"/>
        <v/>
      </c>
      <c r="P21" s="3" t="str">
        <f t="shared" si="2"/>
        <v/>
      </c>
      <c r="Q21" s="3" t="str">
        <f t="shared" si="3"/>
        <v/>
      </c>
      <c r="R21" s="41"/>
      <c r="U21" s="18"/>
    </row>
    <row r="22" spans="1:24" ht="18" customHeight="1">
      <c r="A22" s="2">
        <v>8</v>
      </c>
      <c r="B22" s="2" t="str">
        <f t="shared" si="0"/>
        <v/>
      </c>
      <c r="C22" s="3" t="str">
        <f>IF('②【入力】別紙_職員一覧（変更）'!C20="","",'②【入力】別紙_職員一覧（変更）'!C20)</f>
        <v/>
      </c>
      <c r="D22" s="3" t="str">
        <f>IF('②【入力】別紙_職員一覧（変更）'!D20="","",'②【入力】別紙_職員一覧（変更）'!D20)</f>
        <v/>
      </c>
      <c r="E22" s="3" t="str">
        <f>IF('②【入力】別紙_職員一覧（変更）'!E20="","",'②【入力】別紙_職員一覧（変更）'!E20)</f>
        <v/>
      </c>
      <c r="F22" s="3" t="str">
        <f>IF('②【入力】別紙_職員一覧（変更）'!F20="","",'②【入力】別紙_職員一覧（変更）'!F20)</f>
        <v/>
      </c>
      <c r="G22" s="3" t="str">
        <f>IF('②【入力】別紙_職員一覧（変更）'!G20="","",'②【入力】別紙_職員一覧（変更）'!G20)</f>
        <v/>
      </c>
      <c r="H22" s="3" t="str">
        <f>IF('②【入力】別紙_職員一覧（変更）'!H20="","",'②【入力】別紙_職員一覧（変更）'!H20)</f>
        <v/>
      </c>
      <c r="I22" s="39" t="str">
        <f>IF('②【入力】別紙_職員一覧（変更）'!I20="","",'②【入力】別紙_職員一覧（変更）'!I20)</f>
        <v/>
      </c>
      <c r="J22" s="3" t="str">
        <f>IF('②【入力】別紙_職員一覧（変更）'!J20="","",'②【入力】別紙_職員一覧（変更）'!J20)</f>
        <v/>
      </c>
      <c r="K22" s="3" t="str">
        <f>IF('②【入力】別紙_職員一覧（変更）'!K20="","",'②【入力】別紙_職員一覧（変更）'!K20)</f>
        <v/>
      </c>
      <c r="L22" s="3" t="str">
        <f>IF('②【入力】別紙_職員一覧（変更）'!L20="","",'②【入力】別紙_職員一覧（変更）'!L20)</f>
        <v/>
      </c>
      <c r="M22" s="3" t="str">
        <f>IF('②【入力】別紙_職員一覧（変更）'!M20="","",'②【入力】別紙_職員一覧（変更）'!M20)</f>
        <v/>
      </c>
      <c r="N22" s="3" t="str">
        <f>IF('②【入力】別紙_職員一覧（変更）'!N20="","",'②【入力】別紙_職員一覧（変更）'!N20)</f>
        <v/>
      </c>
      <c r="O22" s="3" t="str">
        <f t="shared" si="1"/>
        <v/>
      </c>
      <c r="P22" s="3" t="str">
        <f t="shared" si="2"/>
        <v/>
      </c>
      <c r="Q22" s="3" t="str">
        <f t="shared" si="3"/>
        <v/>
      </c>
      <c r="R22" s="41"/>
      <c r="U22" s="18"/>
    </row>
    <row r="23" spans="1:24" ht="18" customHeight="1">
      <c r="A23" s="2">
        <v>9</v>
      </c>
      <c r="B23" s="2" t="str">
        <f t="shared" si="0"/>
        <v/>
      </c>
      <c r="C23" s="3" t="str">
        <f>IF('②【入力】別紙_職員一覧（変更）'!C21="","",'②【入力】別紙_職員一覧（変更）'!C21)</f>
        <v/>
      </c>
      <c r="D23" s="3" t="str">
        <f>IF('②【入力】別紙_職員一覧（変更）'!D21="","",'②【入力】別紙_職員一覧（変更）'!D21)</f>
        <v/>
      </c>
      <c r="E23" s="3" t="str">
        <f>IF('②【入力】別紙_職員一覧（変更）'!E21="","",'②【入力】別紙_職員一覧（変更）'!E21)</f>
        <v/>
      </c>
      <c r="F23" s="3" t="str">
        <f>IF('②【入力】別紙_職員一覧（変更）'!F21="","",'②【入力】別紙_職員一覧（変更）'!F21)</f>
        <v/>
      </c>
      <c r="G23" s="3" t="str">
        <f>IF('②【入力】別紙_職員一覧（変更）'!G21="","",'②【入力】別紙_職員一覧（変更）'!G21)</f>
        <v/>
      </c>
      <c r="H23" s="3" t="str">
        <f>IF('②【入力】別紙_職員一覧（変更）'!H21="","",'②【入力】別紙_職員一覧（変更）'!H21)</f>
        <v/>
      </c>
      <c r="I23" s="39" t="str">
        <f>IF('②【入力】別紙_職員一覧（変更）'!I21="","",'②【入力】別紙_職員一覧（変更）'!I21)</f>
        <v/>
      </c>
      <c r="J23" s="3" t="str">
        <f>IF('②【入力】別紙_職員一覧（変更）'!J21="","",'②【入力】別紙_職員一覧（変更）'!J21)</f>
        <v/>
      </c>
      <c r="K23" s="3" t="str">
        <f>IF('②【入力】別紙_職員一覧（変更）'!K21="","",'②【入力】別紙_職員一覧（変更）'!K21)</f>
        <v/>
      </c>
      <c r="L23" s="3" t="str">
        <f>IF('②【入力】別紙_職員一覧（変更）'!L21="","",'②【入力】別紙_職員一覧（変更）'!L21)</f>
        <v/>
      </c>
      <c r="M23" s="3" t="str">
        <f>IF('②【入力】別紙_職員一覧（変更）'!M21="","",'②【入力】別紙_職員一覧（変更）'!M21)</f>
        <v/>
      </c>
      <c r="N23" s="3" t="str">
        <f>IF('②【入力】別紙_職員一覧（変更）'!N21="","",'②【入力】別紙_職員一覧（変更）'!N21)</f>
        <v/>
      </c>
      <c r="O23" s="3" t="str">
        <f t="shared" si="1"/>
        <v/>
      </c>
      <c r="P23" s="3" t="str">
        <f t="shared" si="2"/>
        <v/>
      </c>
      <c r="Q23" s="3" t="str">
        <f t="shared" si="3"/>
        <v/>
      </c>
      <c r="R23" s="41"/>
      <c r="U23" s="18"/>
    </row>
    <row r="24" spans="1:24" ht="18" customHeight="1">
      <c r="A24" s="2">
        <v>10</v>
      </c>
      <c r="B24" s="2" t="str">
        <f t="shared" si="0"/>
        <v/>
      </c>
      <c r="C24" s="3" t="str">
        <f>IF('②【入力】別紙_職員一覧（変更）'!C22="","",'②【入力】別紙_職員一覧（変更）'!C22)</f>
        <v/>
      </c>
      <c r="D24" s="3" t="str">
        <f>IF('②【入力】別紙_職員一覧（変更）'!D22="","",'②【入力】別紙_職員一覧（変更）'!D22)</f>
        <v/>
      </c>
      <c r="E24" s="3" t="str">
        <f>IF('②【入力】別紙_職員一覧（変更）'!E22="","",'②【入力】別紙_職員一覧（変更）'!E22)</f>
        <v/>
      </c>
      <c r="F24" s="3" t="str">
        <f>IF('②【入力】別紙_職員一覧（変更）'!F22="","",'②【入力】別紙_職員一覧（変更）'!F22)</f>
        <v/>
      </c>
      <c r="G24" s="3" t="str">
        <f>IF('②【入力】別紙_職員一覧（変更）'!G22="","",'②【入力】別紙_職員一覧（変更）'!G22)</f>
        <v/>
      </c>
      <c r="H24" s="3" t="str">
        <f>IF('②【入力】別紙_職員一覧（変更）'!H22="","",'②【入力】別紙_職員一覧（変更）'!H22)</f>
        <v/>
      </c>
      <c r="I24" s="39" t="str">
        <f>IF('②【入力】別紙_職員一覧（変更）'!I22="","",'②【入力】別紙_職員一覧（変更）'!I22)</f>
        <v/>
      </c>
      <c r="J24" s="3" t="str">
        <f>IF('②【入力】別紙_職員一覧（変更）'!J22="","",'②【入力】別紙_職員一覧（変更）'!J22)</f>
        <v/>
      </c>
      <c r="K24" s="3" t="str">
        <f>IF('②【入力】別紙_職員一覧（変更）'!K22="","",'②【入力】別紙_職員一覧（変更）'!K22)</f>
        <v/>
      </c>
      <c r="L24" s="3" t="str">
        <f>IF('②【入力】別紙_職員一覧（変更）'!L22="","",'②【入力】別紙_職員一覧（変更）'!L22)</f>
        <v/>
      </c>
      <c r="M24" s="3" t="str">
        <f>IF('②【入力】別紙_職員一覧（変更）'!M22="","",'②【入力】別紙_職員一覧（変更）'!M22)</f>
        <v/>
      </c>
      <c r="N24" s="3" t="str">
        <f>IF('②【入力】別紙_職員一覧（変更）'!N22="","",'②【入力】別紙_職員一覧（変更）'!N22)</f>
        <v/>
      </c>
      <c r="O24" s="3" t="str">
        <f t="shared" si="1"/>
        <v/>
      </c>
      <c r="P24" s="3" t="str">
        <f t="shared" si="2"/>
        <v/>
      </c>
      <c r="Q24" s="3" t="str">
        <f t="shared" si="3"/>
        <v/>
      </c>
      <c r="R24" s="41"/>
      <c r="U24" s="18"/>
    </row>
    <row r="25" spans="1:24" ht="18" customHeight="1">
      <c r="A25" s="2">
        <v>11</v>
      </c>
      <c r="B25" s="2" t="str">
        <f t="shared" si="0"/>
        <v/>
      </c>
      <c r="C25" s="3" t="str">
        <f>IF('②【入力】別紙_職員一覧（変更）'!C23="","",'②【入力】別紙_職員一覧（変更）'!C23)</f>
        <v/>
      </c>
      <c r="D25" s="3" t="str">
        <f>IF('②【入力】別紙_職員一覧（変更）'!D23="","",'②【入力】別紙_職員一覧（変更）'!D23)</f>
        <v/>
      </c>
      <c r="E25" s="3" t="str">
        <f>IF('②【入力】別紙_職員一覧（変更）'!E23="","",'②【入力】別紙_職員一覧（変更）'!E23)</f>
        <v/>
      </c>
      <c r="F25" s="3" t="str">
        <f>IF('②【入力】別紙_職員一覧（変更）'!F23="","",'②【入力】別紙_職員一覧（変更）'!F23)</f>
        <v/>
      </c>
      <c r="G25" s="3" t="str">
        <f>IF('②【入力】別紙_職員一覧（変更）'!G23="","",'②【入力】別紙_職員一覧（変更）'!G23)</f>
        <v/>
      </c>
      <c r="H25" s="3" t="str">
        <f>IF('②【入力】別紙_職員一覧（変更）'!H23="","",'②【入力】別紙_職員一覧（変更）'!H23)</f>
        <v/>
      </c>
      <c r="I25" s="39" t="str">
        <f>IF('②【入力】別紙_職員一覧（変更）'!I23="","",'②【入力】別紙_職員一覧（変更）'!I23)</f>
        <v/>
      </c>
      <c r="J25" s="3" t="str">
        <f>IF('②【入力】別紙_職員一覧（変更）'!J23="","",'②【入力】別紙_職員一覧（変更）'!J23)</f>
        <v/>
      </c>
      <c r="K25" s="3" t="str">
        <f>IF('②【入力】別紙_職員一覧（変更）'!K23="","",'②【入力】別紙_職員一覧（変更）'!K23)</f>
        <v/>
      </c>
      <c r="L25" s="3" t="str">
        <f>IF('②【入力】別紙_職員一覧（変更）'!L23="","",'②【入力】別紙_職員一覧（変更）'!L23)</f>
        <v/>
      </c>
      <c r="M25" s="3" t="str">
        <f>IF('②【入力】別紙_職員一覧（変更）'!M23="","",'②【入力】別紙_職員一覧（変更）'!M23)</f>
        <v/>
      </c>
      <c r="N25" s="3" t="str">
        <f>IF('②【入力】別紙_職員一覧（変更）'!N23="","",'②【入力】別紙_職員一覧（変更）'!N23)</f>
        <v/>
      </c>
      <c r="O25" s="3" t="str">
        <f t="shared" si="1"/>
        <v/>
      </c>
      <c r="P25" s="3" t="str">
        <f t="shared" si="2"/>
        <v/>
      </c>
      <c r="Q25" s="3" t="str">
        <f t="shared" si="3"/>
        <v/>
      </c>
      <c r="R25" s="41"/>
      <c r="U25" s="18"/>
    </row>
    <row r="26" spans="1:24" ht="18" customHeight="1">
      <c r="A26" s="2">
        <v>12</v>
      </c>
      <c r="B26" s="2" t="str">
        <f t="shared" si="0"/>
        <v/>
      </c>
      <c r="C26" s="3" t="str">
        <f>IF('②【入力】別紙_職員一覧（変更）'!C24="","",'②【入力】別紙_職員一覧（変更）'!C24)</f>
        <v/>
      </c>
      <c r="D26" s="3" t="str">
        <f>IF('②【入力】別紙_職員一覧（変更）'!D24="","",'②【入力】別紙_職員一覧（変更）'!D24)</f>
        <v/>
      </c>
      <c r="E26" s="3" t="str">
        <f>IF('②【入力】別紙_職員一覧（変更）'!E24="","",'②【入力】別紙_職員一覧（変更）'!E24)</f>
        <v/>
      </c>
      <c r="F26" s="3" t="str">
        <f>IF('②【入力】別紙_職員一覧（変更）'!F24="","",'②【入力】別紙_職員一覧（変更）'!F24)</f>
        <v/>
      </c>
      <c r="G26" s="3" t="str">
        <f>IF('②【入力】別紙_職員一覧（変更）'!G24="","",'②【入力】別紙_職員一覧（変更）'!G24)</f>
        <v/>
      </c>
      <c r="H26" s="3" t="str">
        <f>IF('②【入力】別紙_職員一覧（変更）'!H24="","",'②【入力】別紙_職員一覧（変更）'!H24)</f>
        <v/>
      </c>
      <c r="I26" s="39" t="str">
        <f>IF('②【入力】別紙_職員一覧（変更）'!I24="","",'②【入力】別紙_職員一覧（変更）'!I24)</f>
        <v/>
      </c>
      <c r="J26" s="3" t="str">
        <f>IF('②【入力】別紙_職員一覧（変更）'!J24="","",'②【入力】別紙_職員一覧（変更）'!J24)</f>
        <v/>
      </c>
      <c r="K26" s="3" t="str">
        <f>IF('②【入力】別紙_職員一覧（変更）'!K24="","",'②【入力】別紙_職員一覧（変更）'!K24)</f>
        <v/>
      </c>
      <c r="L26" s="3" t="str">
        <f>IF('②【入力】別紙_職員一覧（変更）'!L24="","",'②【入力】別紙_職員一覧（変更）'!L24)</f>
        <v/>
      </c>
      <c r="M26" s="3" t="str">
        <f>IF('②【入力】別紙_職員一覧（変更）'!M24="","",'②【入力】別紙_職員一覧（変更）'!M24)</f>
        <v/>
      </c>
      <c r="N26" s="3" t="str">
        <f>IF('②【入力】別紙_職員一覧（変更）'!N24="","",'②【入力】別紙_職員一覧（変更）'!N24)</f>
        <v/>
      </c>
      <c r="O26" s="3" t="str">
        <f t="shared" si="1"/>
        <v/>
      </c>
      <c r="P26" s="3" t="str">
        <f t="shared" si="2"/>
        <v/>
      </c>
      <c r="Q26" s="3" t="str">
        <f t="shared" si="3"/>
        <v/>
      </c>
      <c r="R26" s="41"/>
      <c r="U26" s="18"/>
      <c r="X26" s="14"/>
    </row>
    <row r="27" spans="1:24" ht="18" customHeight="1">
      <c r="A27" s="2">
        <v>13</v>
      </c>
      <c r="B27" s="2" t="str">
        <f t="shared" si="0"/>
        <v/>
      </c>
      <c r="C27" s="3" t="str">
        <f>IF('②【入力】別紙_職員一覧（変更）'!C25="","",'②【入力】別紙_職員一覧（変更）'!C25)</f>
        <v/>
      </c>
      <c r="D27" s="3" t="str">
        <f>IF('②【入力】別紙_職員一覧（変更）'!D25="","",'②【入力】別紙_職員一覧（変更）'!D25)</f>
        <v/>
      </c>
      <c r="E27" s="3" t="str">
        <f>IF('②【入力】別紙_職員一覧（変更）'!E25="","",'②【入力】別紙_職員一覧（変更）'!E25)</f>
        <v/>
      </c>
      <c r="F27" s="3" t="str">
        <f>IF('②【入力】別紙_職員一覧（変更）'!F25="","",'②【入力】別紙_職員一覧（変更）'!F25)</f>
        <v/>
      </c>
      <c r="G27" s="3" t="str">
        <f>IF('②【入力】別紙_職員一覧（変更）'!G25="","",'②【入力】別紙_職員一覧（変更）'!G25)</f>
        <v/>
      </c>
      <c r="H27" s="3" t="str">
        <f>IF('②【入力】別紙_職員一覧（変更）'!H25="","",'②【入力】別紙_職員一覧（変更）'!H25)</f>
        <v/>
      </c>
      <c r="I27" s="39" t="str">
        <f>IF('②【入力】別紙_職員一覧（変更）'!I25="","",'②【入力】別紙_職員一覧（変更）'!I25)</f>
        <v/>
      </c>
      <c r="J27" s="3" t="str">
        <f>IF('②【入力】別紙_職員一覧（変更）'!J25="","",'②【入力】別紙_職員一覧（変更）'!J25)</f>
        <v/>
      </c>
      <c r="K27" s="3" t="str">
        <f>IF('②【入力】別紙_職員一覧（変更）'!K25="","",'②【入力】別紙_職員一覧（変更）'!K25)</f>
        <v/>
      </c>
      <c r="L27" s="3" t="str">
        <f>IF('②【入力】別紙_職員一覧（変更）'!L25="","",'②【入力】別紙_職員一覧（変更）'!L25)</f>
        <v/>
      </c>
      <c r="M27" s="3" t="str">
        <f>IF('②【入力】別紙_職員一覧（変更）'!M25="","",'②【入力】別紙_職員一覧（変更）'!M25)</f>
        <v/>
      </c>
      <c r="N27" s="3" t="str">
        <f>IF('②【入力】別紙_職員一覧（変更）'!N25="","",'②【入力】別紙_職員一覧（変更）'!N25)</f>
        <v/>
      </c>
      <c r="O27" s="3" t="str">
        <f t="shared" si="1"/>
        <v/>
      </c>
      <c r="P27" s="3" t="str">
        <f t="shared" si="2"/>
        <v/>
      </c>
      <c r="Q27" s="3" t="str">
        <f t="shared" si="3"/>
        <v/>
      </c>
      <c r="R27" s="41"/>
      <c r="U27" s="18"/>
    </row>
    <row r="28" spans="1:24" ht="18" customHeight="1">
      <c r="A28" s="2">
        <v>14</v>
      </c>
      <c r="B28" s="2" t="str">
        <f t="shared" si="0"/>
        <v/>
      </c>
      <c r="C28" s="3" t="str">
        <f>IF('②【入力】別紙_職員一覧（変更）'!C26="","",'②【入力】別紙_職員一覧（変更）'!C26)</f>
        <v/>
      </c>
      <c r="D28" s="3" t="str">
        <f>IF('②【入力】別紙_職員一覧（変更）'!D26="","",'②【入力】別紙_職員一覧（変更）'!D26)</f>
        <v/>
      </c>
      <c r="E28" s="3" t="str">
        <f>IF('②【入力】別紙_職員一覧（変更）'!E26="","",'②【入力】別紙_職員一覧（変更）'!E26)</f>
        <v/>
      </c>
      <c r="F28" s="3" t="str">
        <f>IF('②【入力】別紙_職員一覧（変更）'!F26="","",'②【入力】別紙_職員一覧（変更）'!F26)</f>
        <v/>
      </c>
      <c r="G28" s="3" t="str">
        <f>IF('②【入力】別紙_職員一覧（変更）'!G26="","",'②【入力】別紙_職員一覧（変更）'!G26)</f>
        <v/>
      </c>
      <c r="H28" s="3" t="str">
        <f>IF('②【入力】別紙_職員一覧（変更）'!H26="","",'②【入力】別紙_職員一覧（変更）'!H26)</f>
        <v/>
      </c>
      <c r="I28" s="39" t="str">
        <f>IF('②【入力】別紙_職員一覧（変更）'!I26="","",'②【入力】別紙_職員一覧（変更）'!I26)</f>
        <v/>
      </c>
      <c r="J28" s="3" t="str">
        <f>IF('②【入力】別紙_職員一覧（変更）'!J26="","",'②【入力】別紙_職員一覧（変更）'!J26)</f>
        <v/>
      </c>
      <c r="K28" s="3" t="str">
        <f>IF('②【入力】別紙_職員一覧（変更）'!K26="","",'②【入力】別紙_職員一覧（変更）'!K26)</f>
        <v/>
      </c>
      <c r="L28" s="3" t="str">
        <f>IF('②【入力】別紙_職員一覧（変更）'!L26="","",'②【入力】別紙_職員一覧（変更）'!L26)</f>
        <v>　　　　　</v>
      </c>
      <c r="M28" s="3" t="str">
        <f>IF('②【入力】別紙_職員一覧（変更）'!M26="","",'②【入力】別紙_職員一覧（変更）'!M26)</f>
        <v/>
      </c>
      <c r="N28" s="3" t="str">
        <f>IF('②【入力】別紙_職員一覧（変更）'!N26="","",'②【入力】別紙_職員一覧（変更）'!N26)</f>
        <v/>
      </c>
      <c r="O28" s="3" t="str">
        <f t="shared" si="1"/>
        <v/>
      </c>
      <c r="P28" s="3" t="str">
        <f t="shared" si="2"/>
        <v/>
      </c>
      <c r="Q28" s="3" t="str">
        <f t="shared" si="3"/>
        <v/>
      </c>
      <c r="R28" s="41"/>
      <c r="U28" s="18"/>
    </row>
    <row r="29" spans="1:24" ht="18" customHeight="1">
      <c r="A29" s="2">
        <v>15</v>
      </c>
      <c r="B29" s="2" t="str">
        <f t="shared" si="0"/>
        <v/>
      </c>
      <c r="C29" s="3" t="str">
        <f>IF('②【入力】別紙_職員一覧（変更）'!C27="","",'②【入力】別紙_職員一覧（変更）'!C27)</f>
        <v/>
      </c>
      <c r="D29" s="3" t="str">
        <f>IF('②【入力】別紙_職員一覧（変更）'!D27="","",'②【入力】別紙_職員一覧（変更）'!D27)</f>
        <v/>
      </c>
      <c r="E29" s="3" t="str">
        <f>IF('②【入力】別紙_職員一覧（変更）'!E27="","",'②【入力】別紙_職員一覧（変更）'!E27)</f>
        <v/>
      </c>
      <c r="F29" s="3" t="str">
        <f>IF('②【入力】別紙_職員一覧（変更）'!F27="","",'②【入力】別紙_職員一覧（変更）'!F27)</f>
        <v/>
      </c>
      <c r="G29" s="3" t="str">
        <f>IF('②【入力】別紙_職員一覧（変更）'!G27="","",'②【入力】別紙_職員一覧（変更）'!G27)</f>
        <v/>
      </c>
      <c r="H29" s="3" t="str">
        <f>IF('②【入力】別紙_職員一覧（変更）'!H27="","",'②【入力】別紙_職員一覧（変更）'!H27)</f>
        <v/>
      </c>
      <c r="I29" s="39" t="str">
        <f>IF('②【入力】別紙_職員一覧（変更）'!I27="","",'②【入力】別紙_職員一覧（変更）'!I27)</f>
        <v/>
      </c>
      <c r="J29" s="3" t="str">
        <f>IF('②【入力】別紙_職員一覧（変更）'!J27="","",'②【入力】別紙_職員一覧（変更）'!J27)</f>
        <v/>
      </c>
      <c r="K29" s="3" t="str">
        <f>IF('②【入力】別紙_職員一覧（変更）'!K27="","",'②【入力】別紙_職員一覧（変更）'!K27)</f>
        <v/>
      </c>
      <c r="L29" s="3" t="str">
        <f>IF('②【入力】別紙_職員一覧（変更）'!L27="","",'②【入力】別紙_職員一覧（変更）'!L27)</f>
        <v>　　　　　</v>
      </c>
      <c r="M29" s="3" t="str">
        <f>IF('②【入力】別紙_職員一覧（変更）'!M27="","",'②【入力】別紙_職員一覧（変更）'!M27)</f>
        <v/>
      </c>
      <c r="N29" s="3" t="str">
        <f>IF('②【入力】別紙_職員一覧（変更）'!N27="","",'②【入力】別紙_職員一覧（変更）'!N27)</f>
        <v/>
      </c>
      <c r="O29" s="3" t="str">
        <f t="shared" si="1"/>
        <v/>
      </c>
      <c r="P29" s="3" t="str">
        <f t="shared" si="2"/>
        <v/>
      </c>
      <c r="Q29" s="3" t="str">
        <f t="shared" si="3"/>
        <v/>
      </c>
      <c r="R29" s="41"/>
      <c r="U29" s="18"/>
    </row>
    <row r="30" spans="1:24" ht="18" customHeight="1">
      <c r="A30" s="2">
        <v>16</v>
      </c>
      <c r="B30" s="2" t="str">
        <f t="shared" si="0"/>
        <v/>
      </c>
      <c r="C30" s="3" t="str">
        <f>IF('②【入力】別紙_職員一覧（変更）'!C28="","",'②【入力】別紙_職員一覧（変更）'!C28)</f>
        <v/>
      </c>
      <c r="D30" s="3" t="str">
        <f>IF('②【入力】別紙_職員一覧（変更）'!D28="","",'②【入力】別紙_職員一覧（変更）'!D28)</f>
        <v/>
      </c>
      <c r="E30" s="3" t="str">
        <f>IF('②【入力】別紙_職員一覧（変更）'!E28="","",'②【入力】別紙_職員一覧（変更）'!E28)</f>
        <v/>
      </c>
      <c r="F30" s="3" t="str">
        <f>IF('②【入力】別紙_職員一覧（変更）'!F28="","",'②【入力】別紙_職員一覧（変更）'!F28)</f>
        <v/>
      </c>
      <c r="G30" s="3" t="str">
        <f>IF('②【入力】別紙_職員一覧（変更）'!G28="","",'②【入力】別紙_職員一覧（変更）'!G28)</f>
        <v/>
      </c>
      <c r="H30" s="3" t="str">
        <f>IF('②【入力】別紙_職員一覧（変更）'!H28="","",'②【入力】別紙_職員一覧（変更）'!H28)</f>
        <v/>
      </c>
      <c r="I30" s="39" t="str">
        <f>IF('②【入力】別紙_職員一覧（変更）'!I28="","",'②【入力】別紙_職員一覧（変更）'!I28)</f>
        <v/>
      </c>
      <c r="J30" s="3" t="str">
        <f>IF('②【入力】別紙_職員一覧（変更）'!J28="","",'②【入力】別紙_職員一覧（変更）'!J28)</f>
        <v/>
      </c>
      <c r="K30" s="3" t="str">
        <f>IF('②【入力】別紙_職員一覧（変更）'!K28="","",'②【入力】別紙_職員一覧（変更）'!K28)</f>
        <v/>
      </c>
      <c r="L30" s="3" t="str">
        <f>IF('②【入力】別紙_職員一覧（変更）'!L28="","",'②【入力】別紙_職員一覧（変更）'!L28)</f>
        <v>　　　　　</v>
      </c>
      <c r="M30" s="3" t="str">
        <f>IF('②【入力】別紙_職員一覧（変更）'!M28="","",'②【入力】別紙_職員一覧（変更）'!M28)</f>
        <v/>
      </c>
      <c r="N30" s="3" t="str">
        <f>IF('②【入力】別紙_職員一覧（変更）'!N28="","",'②【入力】別紙_職員一覧（変更）'!N28)</f>
        <v/>
      </c>
      <c r="O30" s="3" t="str">
        <f t="shared" si="1"/>
        <v/>
      </c>
      <c r="P30" s="3" t="str">
        <f t="shared" si="2"/>
        <v/>
      </c>
      <c r="Q30" s="3" t="str">
        <f t="shared" si="3"/>
        <v/>
      </c>
      <c r="R30" s="41"/>
      <c r="U30" s="18"/>
    </row>
    <row r="31" spans="1:24" ht="18" customHeight="1">
      <c r="A31" s="2">
        <v>17</v>
      </c>
      <c r="B31" s="2" t="str">
        <f t="shared" si="0"/>
        <v/>
      </c>
      <c r="C31" s="3" t="str">
        <f>IF('②【入力】別紙_職員一覧（変更）'!C29="","",'②【入力】別紙_職員一覧（変更）'!C29)</f>
        <v/>
      </c>
      <c r="D31" s="3" t="str">
        <f>IF('②【入力】別紙_職員一覧（変更）'!D29="","",'②【入力】別紙_職員一覧（変更）'!D29)</f>
        <v/>
      </c>
      <c r="E31" s="3" t="str">
        <f>IF('②【入力】別紙_職員一覧（変更）'!E29="","",'②【入力】別紙_職員一覧（変更）'!E29)</f>
        <v/>
      </c>
      <c r="F31" s="3" t="str">
        <f>IF('②【入力】別紙_職員一覧（変更）'!F29="","",'②【入力】別紙_職員一覧（変更）'!F29)</f>
        <v/>
      </c>
      <c r="G31" s="3" t="str">
        <f>IF('②【入力】別紙_職員一覧（変更）'!G29="","",'②【入力】別紙_職員一覧（変更）'!G29)</f>
        <v/>
      </c>
      <c r="H31" s="3" t="str">
        <f>IF('②【入力】別紙_職員一覧（変更）'!H29="","",'②【入力】別紙_職員一覧（変更）'!H29)</f>
        <v/>
      </c>
      <c r="I31" s="39" t="str">
        <f>IF('②【入力】別紙_職員一覧（変更）'!I29="","",'②【入力】別紙_職員一覧（変更）'!I29)</f>
        <v/>
      </c>
      <c r="J31" s="3" t="str">
        <f>IF('②【入力】別紙_職員一覧（変更）'!J29="","",'②【入力】別紙_職員一覧（変更）'!J29)</f>
        <v/>
      </c>
      <c r="K31" s="3" t="str">
        <f>IF('②【入力】別紙_職員一覧（変更）'!K29="","",'②【入力】別紙_職員一覧（変更）'!K29)</f>
        <v/>
      </c>
      <c r="L31" s="3" t="str">
        <f>IF('②【入力】別紙_職員一覧（変更）'!L29="","",'②【入力】別紙_職員一覧（変更）'!L29)</f>
        <v>　　　　　</v>
      </c>
      <c r="M31" s="3" t="str">
        <f>IF('②【入力】別紙_職員一覧（変更）'!M29="","",'②【入力】別紙_職員一覧（変更）'!M29)</f>
        <v/>
      </c>
      <c r="N31" s="3" t="str">
        <f>IF('②【入力】別紙_職員一覧（変更）'!N29="","",'②【入力】別紙_職員一覧（変更）'!N29)</f>
        <v/>
      </c>
      <c r="O31" s="3" t="str">
        <f t="shared" si="1"/>
        <v/>
      </c>
      <c r="P31" s="3" t="str">
        <f t="shared" si="2"/>
        <v/>
      </c>
      <c r="Q31" s="3" t="str">
        <f t="shared" si="3"/>
        <v/>
      </c>
      <c r="R31" s="41"/>
      <c r="U31" s="18"/>
    </row>
    <row r="32" spans="1:24" ht="18" customHeight="1">
      <c r="A32" s="2">
        <v>18</v>
      </c>
      <c r="B32" s="2" t="str">
        <f t="shared" si="0"/>
        <v/>
      </c>
      <c r="C32" s="3" t="str">
        <f>IF('②【入力】別紙_職員一覧（変更）'!C30="","",'②【入力】別紙_職員一覧（変更）'!C30)</f>
        <v/>
      </c>
      <c r="D32" s="3" t="str">
        <f>IF('②【入力】別紙_職員一覧（変更）'!D30="","",'②【入力】別紙_職員一覧（変更）'!D30)</f>
        <v/>
      </c>
      <c r="E32" s="3" t="str">
        <f>IF('②【入力】別紙_職員一覧（変更）'!E30="","",'②【入力】別紙_職員一覧（変更）'!E30)</f>
        <v/>
      </c>
      <c r="F32" s="3" t="str">
        <f>IF('②【入力】別紙_職員一覧（変更）'!F30="","",'②【入力】別紙_職員一覧（変更）'!F30)</f>
        <v/>
      </c>
      <c r="G32" s="3" t="str">
        <f>IF('②【入力】別紙_職員一覧（変更）'!G30="","",'②【入力】別紙_職員一覧（変更）'!G30)</f>
        <v/>
      </c>
      <c r="H32" s="3" t="str">
        <f>IF('②【入力】別紙_職員一覧（変更）'!H30="","",'②【入力】別紙_職員一覧（変更）'!H30)</f>
        <v/>
      </c>
      <c r="I32" s="39" t="str">
        <f>IF('②【入力】別紙_職員一覧（変更）'!I30="","",'②【入力】別紙_職員一覧（変更）'!I30)</f>
        <v/>
      </c>
      <c r="J32" s="3" t="str">
        <f>IF('②【入力】別紙_職員一覧（変更）'!J30="","",'②【入力】別紙_職員一覧（変更）'!J30)</f>
        <v/>
      </c>
      <c r="K32" s="3" t="str">
        <f>IF('②【入力】別紙_職員一覧（変更）'!K30="","",'②【入力】別紙_職員一覧（変更）'!K30)</f>
        <v/>
      </c>
      <c r="L32" s="3" t="str">
        <f>IF('②【入力】別紙_職員一覧（変更）'!L30="","",'②【入力】別紙_職員一覧（変更）'!L30)</f>
        <v>　　　　　</v>
      </c>
      <c r="M32" s="3" t="str">
        <f>IF('②【入力】別紙_職員一覧（変更）'!M30="","",'②【入力】別紙_職員一覧（変更）'!M30)</f>
        <v/>
      </c>
      <c r="N32" s="3" t="str">
        <f>IF('②【入力】別紙_職員一覧（変更）'!N30="","",'②【入力】別紙_職員一覧（変更）'!N30)</f>
        <v/>
      </c>
      <c r="O32" s="3" t="str">
        <f t="shared" si="1"/>
        <v/>
      </c>
      <c r="P32" s="3" t="str">
        <f t="shared" si="2"/>
        <v/>
      </c>
      <c r="Q32" s="3" t="str">
        <f t="shared" si="3"/>
        <v/>
      </c>
      <c r="R32" s="41"/>
      <c r="U32" s="18"/>
    </row>
    <row r="33" spans="1:24" ht="18" customHeight="1">
      <c r="A33" s="2">
        <v>19</v>
      </c>
      <c r="B33" s="2" t="str">
        <f t="shared" si="0"/>
        <v/>
      </c>
      <c r="C33" s="3" t="str">
        <f>IF('②【入力】別紙_職員一覧（変更）'!C31="","",'②【入力】別紙_職員一覧（変更）'!C31)</f>
        <v/>
      </c>
      <c r="D33" s="3" t="str">
        <f>IF('②【入力】別紙_職員一覧（変更）'!D31="","",'②【入力】別紙_職員一覧（変更）'!D31)</f>
        <v/>
      </c>
      <c r="E33" s="3" t="str">
        <f>IF('②【入力】別紙_職員一覧（変更）'!E31="","",'②【入力】別紙_職員一覧（変更）'!E31)</f>
        <v/>
      </c>
      <c r="F33" s="3" t="str">
        <f>IF('②【入力】別紙_職員一覧（変更）'!F31="","",'②【入力】別紙_職員一覧（変更）'!F31)</f>
        <v/>
      </c>
      <c r="G33" s="3" t="str">
        <f>IF('②【入力】別紙_職員一覧（変更）'!G31="","",'②【入力】別紙_職員一覧（変更）'!G31)</f>
        <v/>
      </c>
      <c r="H33" s="3" t="str">
        <f>IF('②【入力】別紙_職員一覧（変更）'!H31="","",'②【入力】別紙_職員一覧（変更）'!H31)</f>
        <v/>
      </c>
      <c r="I33" s="39" t="str">
        <f>IF('②【入力】別紙_職員一覧（変更）'!I31="","",'②【入力】別紙_職員一覧（変更）'!I31)</f>
        <v/>
      </c>
      <c r="J33" s="3" t="str">
        <f>IF('②【入力】別紙_職員一覧（変更）'!J31="","",'②【入力】別紙_職員一覧（変更）'!J31)</f>
        <v/>
      </c>
      <c r="K33" s="3" t="str">
        <f>IF('②【入力】別紙_職員一覧（変更）'!K31="","",'②【入力】別紙_職員一覧（変更）'!K31)</f>
        <v/>
      </c>
      <c r="L33" s="3" t="str">
        <f>IF('②【入力】別紙_職員一覧（変更）'!L31="","",'②【入力】別紙_職員一覧（変更）'!L31)</f>
        <v>　　　　　</v>
      </c>
      <c r="M33" s="3" t="str">
        <f>IF('②【入力】別紙_職員一覧（変更）'!M31="","",'②【入力】別紙_職員一覧（変更）'!M31)</f>
        <v/>
      </c>
      <c r="N33" s="3" t="str">
        <f>IF('②【入力】別紙_職員一覧（変更）'!N31="","",'②【入力】別紙_職員一覧（変更）'!N31)</f>
        <v/>
      </c>
      <c r="O33" s="3" t="str">
        <f t="shared" si="1"/>
        <v/>
      </c>
      <c r="P33" s="3" t="str">
        <f t="shared" si="2"/>
        <v/>
      </c>
      <c r="Q33" s="3" t="str">
        <f t="shared" si="3"/>
        <v/>
      </c>
      <c r="R33" s="41"/>
      <c r="U33" s="18"/>
    </row>
    <row r="34" spans="1:24" ht="18" customHeight="1">
      <c r="A34" s="2">
        <v>20</v>
      </c>
      <c r="B34" s="2" t="str">
        <f t="shared" si="0"/>
        <v/>
      </c>
      <c r="C34" s="3" t="str">
        <f>IF('②【入力】別紙_職員一覧（変更）'!C32="","",'②【入力】別紙_職員一覧（変更）'!C32)</f>
        <v/>
      </c>
      <c r="D34" s="3" t="str">
        <f>IF('②【入力】別紙_職員一覧（変更）'!D32="","",'②【入力】別紙_職員一覧（変更）'!D32)</f>
        <v/>
      </c>
      <c r="E34" s="3" t="str">
        <f>IF('②【入力】別紙_職員一覧（変更）'!E32="","",'②【入力】別紙_職員一覧（変更）'!E32)</f>
        <v/>
      </c>
      <c r="F34" s="3" t="str">
        <f>IF('②【入力】別紙_職員一覧（変更）'!F32="","",'②【入力】別紙_職員一覧（変更）'!F32)</f>
        <v/>
      </c>
      <c r="G34" s="3" t="str">
        <f>IF('②【入力】別紙_職員一覧（変更）'!G32="","",'②【入力】別紙_職員一覧（変更）'!G32)</f>
        <v/>
      </c>
      <c r="H34" s="3" t="str">
        <f>IF('②【入力】別紙_職員一覧（変更）'!H32="","",'②【入力】別紙_職員一覧（変更）'!H32)</f>
        <v/>
      </c>
      <c r="I34" s="39" t="str">
        <f>IF('②【入力】別紙_職員一覧（変更）'!I32="","",'②【入力】別紙_職員一覧（変更）'!I32)</f>
        <v/>
      </c>
      <c r="J34" s="3" t="str">
        <f>IF('②【入力】別紙_職員一覧（変更）'!J32="","",'②【入力】別紙_職員一覧（変更）'!J32)</f>
        <v/>
      </c>
      <c r="K34" s="3" t="str">
        <f>IF('②【入力】別紙_職員一覧（変更）'!K32="","",'②【入力】別紙_職員一覧（変更）'!K32)</f>
        <v/>
      </c>
      <c r="L34" s="3" t="str">
        <f>IF('②【入力】別紙_職員一覧（変更）'!L32="","",'②【入力】別紙_職員一覧（変更）'!L32)</f>
        <v>　　　　　</v>
      </c>
      <c r="M34" s="3" t="str">
        <f>IF('②【入力】別紙_職員一覧（変更）'!M32="","",'②【入力】別紙_職員一覧（変更）'!M32)</f>
        <v/>
      </c>
      <c r="N34" s="3" t="str">
        <f>IF('②【入力】別紙_職員一覧（変更）'!N32="","",'②【入力】別紙_職員一覧（変更）'!N32)</f>
        <v/>
      </c>
      <c r="O34" s="3" t="str">
        <f t="shared" si="1"/>
        <v/>
      </c>
      <c r="P34" s="3" t="str">
        <f t="shared" si="2"/>
        <v/>
      </c>
      <c r="Q34" s="3" t="str">
        <f t="shared" si="3"/>
        <v/>
      </c>
      <c r="R34" s="41"/>
      <c r="U34" s="18"/>
    </row>
    <row r="35" spans="1:24" ht="18" customHeight="1">
      <c r="A35" s="2">
        <v>21</v>
      </c>
      <c r="B35" s="2" t="str">
        <f t="shared" si="0"/>
        <v/>
      </c>
      <c r="C35" s="3" t="str">
        <f>IF('②【入力】別紙_職員一覧（変更）'!C33="","",'②【入力】別紙_職員一覧（変更）'!C33)</f>
        <v/>
      </c>
      <c r="D35" s="3" t="str">
        <f>IF('②【入力】別紙_職員一覧（変更）'!D33="","",'②【入力】別紙_職員一覧（変更）'!D33)</f>
        <v/>
      </c>
      <c r="E35" s="3" t="str">
        <f>IF('②【入力】別紙_職員一覧（変更）'!E33="","",'②【入力】別紙_職員一覧（変更）'!E33)</f>
        <v/>
      </c>
      <c r="F35" s="3" t="str">
        <f>IF('②【入力】別紙_職員一覧（変更）'!F33="","",'②【入力】別紙_職員一覧（変更）'!F33)</f>
        <v/>
      </c>
      <c r="G35" s="3" t="str">
        <f>IF('②【入力】別紙_職員一覧（変更）'!G33="","",'②【入力】別紙_職員一覧（変更）'!G33)</f>
        <v/>
      </c>
      <c r="H35" s="3" t="str">
        <f>IF('②【入力】別紙_職員一覧（変更）'!H33="","",'②【入力】別紙_職員一覧（変更）'!H33)</f>
        <v/>
      </c>
      <c r="I35" s="39" t="str">
        <f>IF('②【入力】別紙_職員一覧（変更）'!I33="","",'②【入力】別紙_職員一覧（変更）'!I33)</f>
        <v/>
      </c>
      <c r="J35" s="3" t="str">
        <f>IF('②【入力】別紙_職員一覧（変更）'!J33="","",'②【入力】別紙_職員一覧（変更）'!J33)</f>
        <v/>
      </c>
      <c r="K35" s="3" t="str">
        <f>IF('②【入力】別紙_職員一覧（変更）'!K33="","",'②【入力】別紙_職員一覧（変更）'!K33)</f>
        <v/>
      </c>
      <c r="L35" s="3" t="str">
        <f>IF('②【入力】別紙_職員一覧（変更）'!L33="","",'②【入力】別紙_職員一覧（変更）'!L33)</f>
        <v>　　　　　</v>
      </c>
      <c r="M35" s="3" t="str">
        <f>IF('②【入力】別紙_職員一覧（変更）'!M33="","",'②【入力】別紙_職員一覧（変更）'!M33)</f>
        <v/>
      </c>
      <c r="N35" s="3" t="str">
        <f>IF('②【入力】別紙_職員一覧（変更）'!N33="","",'②【入力】別紙_職員一覧（変更）'!N33)</f>
        <v/>
      </c>
      <c r="O35" s="3" t="str">
        <f t="shared" si="1"/>
        <v/>
      </c>
      <c r="P35" s="3" t="str">
        <f t="shared" si="2"/>
        <v/>
      </c>
      <c r="Q35" s="3" t="str">
        <f t="shared" si="3"/>
        <v/>
      </c>
      <c r="R35" s="41"/>
      <c r="U35" s="18"/>
    </row>
    <row r="36" spans="1:24" ht="18" customHeight="1">
      <c r="A36" s="2">
        <v>22</v>
      </c>
      <c r="B36" s="2" t="str">
        <f t="shared" si="0"/>
        <v/>
      </c>
      <c r="C36" s="3" t="str">
        <f>IF('②【入力】別紙_職員一覧（変更）'!C34="","",'②【入力】別紙_職員一覧（変更）'!C34)</f>
        <v/>
      </c>
      <c r="D36" s="3" t="str">
        <f>IF('②【入力】別紙_職員一覧（変更）'!D34="","",'②【入力】別紙_職員一覧（変更）'!D34)</f>
        <v/>
      </c>
      <c r="E36" s="3" t="str">
        <f>IF('②【入力】別紙_職員一覧（変更）'!E34="","",'②【入力】別紙_職員一覧（変更）'!E34)</f>
        <v/>
      </c>
      <c r="F36" s="3" t="str">
        <f>IF('②【入力】別紙_職員一覧（変更）'!F34="","",'②【入力】別紙_職員一覧（変更）'!F34)</f>
        <v/>
      </c>
      <c r="G36" s="3" t="str">
        <f>IF('②【入力】別紙_職員一覧（変更）'!G34="","",'②【入力】別紙_職員一覧（変更）'!G34)</f>
        <v/>
      </c>
      <c r="H36" s="3" t="str">
        <f>IF('②【入力】別紙_職員一覧（変更）'!H34="","",'②【入力】別紙_職員一覧（変更）'!H34)</f>
        <v/>
      </c>
      <c r="I36" s="39" t="str">
        <f>IF('②【入力】別紙_職員一覧（変更）'!I34="","",'②【入力】別紙_職員一覧（変更）'!I34)</f>
        <v/>
      </c>
      <c r="J36" s="3" t="str">
        <f>IF('②【入力】別紙_職員一覧（変更）'!J34="","",'②【入力】別紙_職員一覧（変更）'!J34)</f>
        <v/>
      </c>
      <c r="K36" s="3" t="str">
        <f>IF('②【入力】別紙_職員一覧（変更）'!K34="","",'②【入力】別紙_職員一覧（変更）'!K34)</f>
        <v/>
      </c>
      <c r="L36" s="3" t="str">
        <f>IF('②【入力】別紙_職員一覧（変更）'!L34="","",'②【入力】別紙_職員一覧（変更）'!L34)</f>
        <v>　　　　　</v>
      </c>
      <c r="M36" s="3" t="str">
        <f>IF('②【入力】別紙_職員一覧（変更）'!M34="","",'②【入力】別紙_職員一覧（変更）'!M34)</f>
        <v/>
      </c>
      <c r="N36" s="3" t="str">
        <f>IF('②【入力】別紙_職員一覧（変更）'!N34="","",'②【入力】別紙_職員一覧（変更）'!N34)</f>
        <v/>
      </c>
      <c r="O36" s="3" t="str">
        <f t="shared" si="1"/>
        <v/>
      </c>
      <c r="P36" s="3" t="str">
        <f t="shared" si="2"/>
        <v/>
      </c>
      <c r="Q36" s="3" t="str">
        <f t="shared" si="3"/>
        <v/>
      </c>
      <c r="R36" s="41"/>
      <c r="U36" s="18"/>
    </row>
    <row r="37" spans="1:24" ht="18" customHeight="1">
      <c r="A37" s="2">
        <v>23</v>
      </c>
      <c r="B37" s="2" t="str">
        <f t="shared" si="0"/>
        <v/>
      </c>
      <c r="C37" s="3" t="str">
        <f>IF('②【入力】別紙_職員一覧（変更）'!C35="","",'②【入力】別紙_職員一覧（変更）'!C35)</f>
        <v/>
      </c>
      <c r="D37" s="3" t="str">
        <f>IF('②【入力】別紙_職員一覧（変更）'!D35="","",'②【入力】別紙_職員一覧（変更）'!D35)</f>
        <v/>
      </c>
      <c r="E37" s="3" t="str">
        <f>IF('②【入力】別紙_職員一覧（変更）'!E35="","",'②【入力】別紙_職員一覧（変更）'!E35)</f>
        <v/>
      </c>
      <c r="F37" s="3" t="str">
        <f>IF('②【入力】別紙_職員一覧（変更）'!F35="","",'②【入力】別紙_職員一覧（変更）'!F35)</f>
        <v/>
      </c>
      <c r="G37" s="3" t="str">
        <f>IF('②【入力】別紙_職員一覧（変更）'!G35="","",'②【入力】別紙_職員一覧（変更）'!G35)</f>
        <v/>
      </c>
      <c r="H37" s="3" t="str">
        <f>IF('②【入力】別紙_職員一覧（変更）'!H35="","",'②【入力】別紙_職員一覧（変更）'!H35)</f>
        <v/>
      </c>
      <c r="I37" s="39" t="str">
        <f>IF('②【入力】別紙_職員一覧（変更）'!I35="","",'②【入力】別紙_職員一覧（変更）'!I35)</f>
        <v/>
      </c>
      <c r="J37" s="3" t="str">
        <f>IF('②【入力】別紙_職員一覧（変更）'!J35="","",'②【入力】別紙_職員一覧（変更）'!J35)</f>
        <v/>
      </c>
      <c r="K37" s="3" t="str">
        <f>IF('②【入力】別紙_職員一覧（変更）'!K35="","",'②【入力】別紙_職員一覧（変更）'!K35)</f>
        <v/>
      </c>
      <c r="L37" s="3" t="str">
        <f>IF('②【入力】別紙_職員一覧（変更）'!L35="","",'②【入力】別紙_職員一覧（変更）'!L35)</f>
        <v>　　　　　</v>
      </c>
      <c r="M37" s="3" t="str">
        <f>IF('②【入力】別紙_職員一覧（変更）'!M35="","",'②【入力】別紙_職員一覧（変更）'!M35)</f>
        <v/>
      </c>
      <c r="N37" s="3" t="str">
        <f>IF('②【入力】別紙_職員一覧（変更）'!N35="","",'②【入力】別紙_職員一覧（変更）'!N35)</f>
        <v/>
      </c>
      <c r="O37" s="3" t="str">
        <f t="shared" si="1"/>
        <v/>
      </c>
      <c r="P37" s="3" t="str">
        <f t="shared" si="2"/>
        <v/>
      </c>
      <c r="Q37" s="3" t="str">
        <f t="shared" si="3"/>
        <v/>
      </c>
      <c r="R37" s="41"/>
      <c r="U37" s="18"/>
    </row>
    <row r="38" spans="1:24" ht="18" customHeight="1">
      <c r="A38" s="2">
        <v>24</v>
      </c>
      <c r="B38" s="2" t="str">
        <f t="shared" si="0"/>
        <v/>
      </c>
      <c r="C38" s="3" t="str">
        <f>IF('②【入力】別紙_職員一覧（変更）'!C36="","",'②【入力】別紙_職員一覧（変更）'!C36)</f>
        <v/>
      </c>
      <c r="D38" s="3" t="str">
        <f>IF('②【入力】別紙_職員一覧（変更）'!D36="","",'②【入力】別紙_職員一覧（変更）'!D36)</f>
        <v/>
      </c>
      <c r="E38" s="3" t="str">
        <f>IF('②【入力】別紙_職員一覧（変更）'!E36="","",'②【入力】別紙_職員一覧（変更）'!E36)</f>
        <v/>
      </c>
      <c r="F38" s="3" t="str">
        <f>IF('②【入力】別紙_職員一覧（変更）'!F36="","",'②【入力】別紙_職員一覧（変更）'!F36)</f>
        <v/>
      </c>
      <c r="G38" s="3" t="str">
        <f>IF('②【入力】別紙_職員一覧（変更）'!G36="","",'②【入力】別紙_職員一覧（変更）'!G36)</f>
        <v/>
      </c>
      <c r="H38" s="3" t="str">
        <f>IF('②【入力】別紙_職員一覧（変更）'!H36="","",'②【入力】別紙_職員一覧（変更）'!H36)</f>
        <v/>
      </c>
      <c r="I38" s="39" t="str">
        <f>IF('②【入力】別紙_職員一覧（変更）'!I36="","",'②【入力】別紙_職員一覧（変更）'!I36)</f>
        <v/>
      </c>
      <c r="J38" s="3" t="str">
        <f>IF('②【入力】別紙_職員一覧（変更）'!J36="","",'②【入力】別紙_職員一覧（変更）'!J36)</f>
        <v/>
      </c>
      <c r="K38" s="3" t="str">
        <f>IF('②【入力】別紙_職員一覧（変更）'!K36="","",'②【入力】別紙_職員一覧（変更）'!K36)</f>
        <v/>
      </c>
      <c r="L38" s="3" t="str">
        <f>IF('②【入力】別紙_職員一覧（変更）'!L36="","",'②【入力】別紙_職員一覧（変更）'!L36)</f>
        <v>　　　　　</v>
      </c>
      <c r="M38" s="3" t="str">
        <f>IF('②【入力】別紙_職員一覧（変更）'!M36="","",'②【入力】別紙_職員一覧（変更）'!M36)</f>
        <v/>
      </c>
      <c r="N38" s="3" t="str">
        <f>IF('②【入力】別紙_職員一覧（変更）'!N36="","",'②【入力】別紙_職員一覧（変更）'!N36)</f>
        <v/>
      </c>
      <c r="O38" s="3" t="str">
        <f t="shared" si="1"/>
        <v/>
      </c>
      <c r="P38" s="3" t="str">
        <f t="shared" si="2"/>
        <v/>
      </c>
      <c r="Q38" s="3" t="str">
        <f t="shared" si="3"/>
        <v/>
      </c>
      <c r="R38" s="41"/>
      <c r="U38" s="18"/>
    </row>
    <row r="39" spans="1:24" ht="18" customHeight="1">
      <c r="A39" s="2">
        <v>25</v>
      </c>
      <c r="B39" s="2" t="str">
        <f t="shared" si="0"/>
        <v/>
      </c>
      <c r="C39" s="3" t="str">
        <f>IF('②【入力】別紙_職員一覧（変更）'!C37="","",'②【入力】別紙_職員一覧（変更）'!C37)</f>
        <v/>
      </c>
      <c r="D39" s="3" t="str">
        <f>IF('②【入力】別紙_職員一覧（変更）'!D37="","",'②【入力】別紙_職員一覧（変更）'!D37)</f>
        <v/>
      </c>
      <c r="E39" s="3" t="str">
        <f>IF('②【入力】別紙_職員一覧（変更）'!E37="","",'②【入力】別紙_職員一覧（変更）'!E37)</f>
        <v/>
      </c>
      <c r="F39" s="3" t="str">
        <f>IF('②【入力】別紙_職員一覧（変更）'!F37="","",'②【入力】別紙_職員一覧（変更）'!F37)</f>
        <v/>
      </c>
      <c r="G39" s="3" t="str">
        <f>IF('②【入力】別紙_職員一覧（変更）'!G37="","",'②【入力】別紙_職員一覧（変更）'!G37)</f>
        <v/>
      </c>
      <c r="H39" s="3" t="str">
        <f>IF('②【入力】別紙_職員一覧（変更）'!H37="","",'②【入力】別紙_職員一覧（変更）'!H37)</f>
        <v/>
      </c>
      <c r="I39" s="39" t="str">
        <f>IF('②【入力】別紙_職員一覧（変更）'!I37="","",'②【入力】別紙_職員一覧（変更）'!I37)</f>
        <v/>
      </c>
      <c r="J39" s="3" t="str">
        <f>IF('②【入力】別紙_職員一覧（変更）'!J37="","",'②【入力】別紙_職員一覧（変更）'!J37)</f>
        <v/>
      </c>
      <c r="K39" s="3" t="str">
        <f>IF('②【入力】別紙_職員一覧（変更）'!K37="","",'②【入力】別紙_職員一覧（変更）'!K37)</f>
        <v/>
      </c>
      <c r="L39" s="3" t="str">
        <f>IF('②【入力】別紙_職員一覧（変更）'!L37="","",'②【入力】別紙_職員一覧（変更）'!L37)</f>
        <v>　　　　　</v>
      </c>
      <c r="M39" s="3" t="str">
        <f>IF('②【入力】別紙_職員一覧（変更）'!M37="","",'②【入力】別紙_職員一覧（変更）'!M37)</f>
        <v/>
      </c>
      <c r="N39" s="3" t="str">
        <f>IF('②【入力】別紙_職員一覧（変更）'!N37="","",'②【入力】別紙_職員一覧（変更）'!N37)</f>
        <v/>
      </c>
      <c r="O39" s="3" t="str">
        <f t="shared" si="1"/>
        <v/>
      </c>
      <c r="P39" s="3" t="str">
        <f t="shared" si="2"/>
        <v/>
      </c>
      <c r="Q39" s="3" t="str">
        <f t="shared" si="3"/>
        <v/>
      </c>
      <c r="R39" s="41"/>
      <c r="U39" s="18"/>
      <c r="X39" s="14"/>
    </row>
    <row r="40" spans="1:24" ht="18" customHeight="1">
      <c r="A40" s="2">
        <v>26</v>
      </c>
      <c r="B40" s="2" t="str">
        <f t="shared" si="0"/>
        <v/>
      </c>
      <c r="C40" s="3" t="str">
        <f>IF('②【入力】別紙_職員一覧（変更）'!C38="","",'②【入力】別紙_職員一覧（変更）'!C38)</f>
        <v/>
      </c>
      <c r="D40" s="3" t="str">
        <f>IF('②【入力】別紙_職員一覧（変更）'!D38="","",'②【入力】別紙_職員一覧（変更）'!D38)</f>
        <v/>
      </c>
      <c r="E40" s="3" t="str">
        <f>IF('②【入力】別紙_職員一覧（変更）'!E38="","",'②【入力】別紙_職員一覧（変更）'!E38)</f>
        <v/>
      </c>
      <c r="F40" s="3" t="str">
        <f>IF('②【入力】別紙_職員一覧（変更）'!F38="","",'②【入力】別紙_職員一覧（変更）'!F38)</f>
        <v/>
      </c>
      <c r="G40" s="3" t="str">
        <f>IF('②【入力】別紙_職員一覧（変更）'!G38="","",'②【入力】別紙_職員一覧（変更）'!G38)</f>
        <v/>
      </c>
      <c r="H40" s="3" t="str">
        <f>IF('②【入力】別紙_職員一覧（変更）'!H38="","",'②【入力】別紙_職員一覧（変更）'!H38)</f>
        <v/>
      </c>
      <c r="I40" s="39" t="str">
        <f>IF('②【入力】別紙_職員一覧（変更）'!I38="","",'②【入力】別紙_職員一覧（変更）'!I38)</f>
        <v/>
      </c>
      <c r="J40" s="3" t="str">
        <f>IF('②【入力】別紙_職員一覧（変更）'!J38="","",'②【入力】別紙_職員一覧（変更）'!J38)</f>
        <v/>
      </c>
      <c r="K40" s="3" t="str">
        <f>IF('②【入力】別紙_職員一覧（変更）'!K38="","",'②【入力】別紙_職員一覧（変更）'!K38)</f>
        <v/>
      </c>
      <c r="L40" s="3" t="str">
        <f>IF('②【入力】別紙_職員一覧（変更）'!L38="","",'②【入力】別紙_職員一覧（変更）'!L38)</f>
        <v>　　　　　</v>
      </c>
      <c r="M40" s="3" t="str">
        <f>IF('②【入力】別紙_職員一覧（変更）'!M38="","",'②【入力】別紙_職員一覧（変更）'!M38)</f>
        <v/>
      </c>
      <c r="N40" s="3" t="str">
        <f>IF('②【入力】別紙_職員一覧（変更）'!N38="","",'②【入力】別紙_職員一覧（変更）'!N38)</f>
        <v/>
      </c>
      <c r="O40" s="3" t="str">
        <f t="shared" si="1"/>
        <v/>
      </c>
      <c r="P40" s="3" t="str">
        <f t="shared" si="2"/>
        <v/>
      </c>
      <c r="Q40" s="3" t="str">
        <f t="shared" si="3"/>
        <v/>
      </c>
      <c r="R40" s="41"/>
      <c r="U40" s="18"/>
    </row>
    <row r="41" spans="1:24" ht="18" customHeight="1">
      <c r="A41" s="2">
        <v>27</v>
      </c>
      <c r="B41" s="2" t="str">
        <f t="shared" si="0"/>
        <v/>
      </c>
      <c r="C41" s="3" t="str">
        <f>IF('②【入力】別紙_職員一覧（変更）'!C39="","",'②【入力】別紙_職員一覧（変更）'!C39)</f>
        <v/>
      </c>
      <c r="D41" s="3" t="str">
        <f>IF('②【入力】別紙_職員一覧（変更）'!D39="","",'②【入力】別紙_職員一覧（変更）'!D39)</f>
        <v/>
      </c>
      <c r="E41" s="3" t="str">
        <f>IF('②【入力】別紙_職員一覧（変更）'!E39="","",'②【入力】別紙_職員一覧（変更）'!E39)</f>
        <v/>
      </c>
      <c r="F41" s="3" t="str">
        <f>IF('②【入力】別紙_職員一覧（変更）'!F39="","",'②【入力】別紙_職員一覧（変更）'!F39)</f>
        <v/>
      </c>
      <c r="G41" s="3" t="str">
        <f>IF('②【入力】別紙_職員一覧（変更）'!G39="","",'②【入力】別紙_職員一覧（変更）'!G39)</f>
        <v/>
      </c>
      <c r="H41" s="3" t="str">
        <f>IF('②【入力】別紙_職員一覧（変更）'!H39="","",'②【入力】別紙_職員一覧（変更）'!H39)</f>
        <v/>
      </c>
      <c r="I41" s="39" t="str">
        <f>IF('②【入力】別紙_職員一覧（変更）'!I39="","",'②【入力】別紙_職員一覧（変更）'!I39)</f>
        <v/>
      </c>
      <c r="J41" s="3" t="str">
        <f>IF('②【入力】別紙_職員一覧（変更）'!J39="","",'②【入力】別紙_職員一覧（変更）'!J39)</f>
        <v/>
      </c>
      <c r="K41" s="3" t="str">
        <f>IF('②【入力】別紙_職員一覧（変更）'!K39="","",'②【入力】別紙_職員一覧（変更）'!K39)</f>
        <v/>
      </c>
      <c r="L41" s="3" t="str">
        <f>IF('②【入力】別紙_職員一覧（変更）'!L39="","",'②【入力】別紙_職員一覧（変更）'!L39)</f>
        <v>　　　　　</v>
      </c>
      <c r="M41" s="3" t="str">
        <f>IF('②【入力】別紙_職員一覧（変更）'!M39="","",'②【入力】別紙_職員一覧（変更）'!M39)</f>
        <v/>
      </c>
      <c r="N41" s="3" t="str">
        <f>IF('②【入力】別紙_職員一覧（変更）'!N39="","",'②【入力】別紙_職員一覧（変更）'!N39)</f>
        <v/>
      </c>
      <c r="O41" s="3" t="str">
        <f t="shared" si="1"/>
        <v/>
      </c>
      <c r="P41" s="3" t="str">
        <f t="shared" si="2"/>
        <v/>
      </c>
      <c r="Q41" s="3" t="str">
        <f t="shared" si="3"/>
        <v/>
      </c>
      <c r="R41" s="41"/>
      <c r="U41" s="18"/>
    </row>
    <row r="42" spans="1:24" ht="18" customHeight="1">
      <c r="A42" s="2">
        <v>28</v>
      </c>
      <c r="B42" s="2" t="str">
        <f t="shared" si="0"/>
        <v/>
      </c>
      <c r="C42" s="3" t="str">
        <f>IF('②【入力】別紙_職員一覧（変更）'!C40="","",'②【入力】別紙_職員一覧（変更）'!C40)</f>
        <v/>
      </c>
      <c r="D42" s="3" t="str">
        <f>IF('②【入力】別紙_職員一覧（変更）'!D40="","",'②【入力】別紙_職員一覧（変更）'!D40)</f>
        <v/>
      </c>
      <c r="E42" s="3" t="str">
        <f>IF('②【入力】別紙_職員一覧（変更）'!E40="","",'②【入力】別紙_職員一覧（変更）'!E40)</f>
        <v/>
      </c>
      <c r="F42" s="3" t="str">
        <f>IF('②【入力】別紙_職員一覧（変更）'!F40="","",'②【入力】別紙_職員一覧（変更）'!F40)</f>
        <v/>
      </c>
      <c r="G42" s="3" t="str">
        <f>IF('②【入力】別紙_職員一覧（変更）'!G40="","",'②【入力】別紙_職員一覧（変更）'!G40)</f>
        <v/>
      </c>
      <c r="H42" s="3" t="str">
        <f>IF('②【入力】別紙_職員一覧（変更）'!H40="","",'②【入力】別紙_職員一覧（変更）'!H40)</f>
        <v/>
      </c>
      <c r="I42" s="39" t="str">
        <f>IF('②【入力】別紙_職員一覧（変更）'!I40="","",'②【入力】別紙_職員一覧（変更）'!I40)</f>
        <v/>
      </c>
      <c r="J42" s="3" t="str">
        <f>IF('②【入力】別紙_職員一覧（変更）'!J40="","",'②【入力】別紙_職員一覧（変更）'!J40)</f>
        <v/>
      </c>
      <c r="K42" s="3" t="str">
        <f>IF('②【入力】別紙_職員一覧（変更）'!K40="","",'②【入力】別紙_職員一覧（変更）'!K40)</f>
        <v/>
      </c>
      <c r="L42" s="3" t="str">
        <f>IF('②【入力】別紙_職員一覧（変更）'!L40="","",'②【入力】別紙_職員一覧（変更）'!L40)</f>
        <v>　　　　　</v>
      </c>
      <c r="M42" s="3" t="str">
        <f>IF('②【入力】別紙_職員一覧（変更）'!M40="","",'②【入力】別紙_職員一覧（変更）'!M40)</f>
        <v/>
      </c>
      <c r="N42" s="3" t="str">
        <f>IF('②【入力】別紙_職員一覧（変更）'!N40="","",'②【入力】別紙_職員一覧（変更）'!N40)</f>
        <v/>
      </c>
      <c r="O42" s="3" t="str">
        <f t="shared" si="1"/>
        <v/>
      </c>
      <c r="P42" s="3" t="str">
        <f t="shared" si="2"/>
        <v/>
      </c>
      <c r="Q42" s="3" t="str">
        <f t="shared" si="3"/>
        <v/>
      </c>
      <c r="R42" s="41"/>
      <c r="U42" s="18"/>
    </row>
    <row r="43" spans="1:24" ht="18" customHeight="1">
      <c r="A43" s="2">
        <v>29</v>
      </c>
      <c r="B43" s="2" t="str">
        <f t="shared" si="0"/>
        <v/>
      </c>
      <c r="C43" s="3" t="str">
        <f>IF('②【入力】別紙_職員一覧（変更）'!C41="","",'②【入力】別紙_職員一覧（変更）'!C41)</f>
        <v/>
      </c>
      <c r="D43" s="3" t="str">
        <f>IF('②【入力】別紙_職員一覧（変更）'!D41="","",'②【入力】別紙_職員一覧（変更）'!D41)</f>
        <v/>
      </c>
      <c r="E43" s="3" t="str">
        <f>IF('②【入力】別紙_職員一覧（変更）'!E41="","",'②【入力】別紙_職員一覧（変更）'!E41)</f>
        <v/>
      </c>
      <c r="F43" s="3" t="str">
        <f>IF('②【入力】別紙_職員一覧（変更）'!F41="","",'②【入力】別紙_職員一覧（変更）'!F41)</f>
        <v/>
      </c>
      <c r="G43" s="3" t="str">
        <f>IF('②【入力】別紙_職員一覧（変更）'!G41="","",'②【入力】別紙_職員一覧（変更）'!G41)</f>
        <v/>
      </c>
      <c r="H43" s="3" t="str">
        <f>IF('②【入力】別紙_職員一覧（変更）'!H41="","",'②【入力】別紙_職員一覧（変更）'!H41)</f>
        <v/>
      </c>
      <c r="I43" s="39" t="str">
        <f>IF('②【入力】別紙_職員一覧（変更）'!I41="","",'②【入力】別紙_職員一覧（変更）'!I41)</f>
        <v/>
      </c>
      <c r="J43" s="3" t="str">
        <f>IF('②【入力】別紙_職員一覧（変更）'!J41="","",'②【入力】別紙_職員一覧（変更）'!J41)</f>
        <v/>
      </c>
      <c r="K43" s="3" t="str">
        <f>IF('②【入力】別紙_職員一覧（変更）'!K41="","",'②【入力】別紙_職員一覧（変更）'!K41)</f>
        <v/>
      </c>
      <c r="L43" s="3" t="str">
        <f>IF('②【入力】別紙_職員一覧（変更）'!L41="","",'②【入力】別紙_職員一覧（変更）'!L41)</f>
        <v>　　　　　</v>
      </c>
      <c r="M43" s="3" t="str">
        <f>IF('②【入力】別紙_職員一覧（変更）'!M41="","",'②【入力】別紙_職員一覧（変更）'!M41)</f>
        <v/>
      </c>
      <c r="N43" s="3" t="str">
        <f>IF('②【入力】別紙_職員一覧（変更）'!N41="","",'②【入力】別紙_職員一覧（変更）'!N41)</f>
        <v/>
      </c>
      <c r="O43" s="3" t="str">
        <f t="shared" si="1"/>
        <v/>
      </c>
      <c r="P43" s="3" t="str">
        <f t="shared" si="2"/>
        <v/>
      </c>
      <c r="Q43" s="3" t="str">
        <f t="shared" si="3"/>
        <v/>
      </c>
      <c r="R43" s="41"/>
      <c r="U43" s="18"/>
    </row>
    <row r="44" spans="1:24" ht="18" customHeight="1">
      <c r="A44" s="2">
        <v>30</v>
      </c>
      <c r="B44" s="2" t="str">
        <f t="shared" si="0"/>
        <v/>
      </c>
      <c r="C44" s="3" t="str">
        <f>IF('②【入力】別紙_職員一覧（変更）'!C42="","",'②【入力】別紙_職員一覧（変更）'!C42)</f>
        <v/>
      </c>
      <c r="D44" s="3" t="str">
        <f>IF('②【入力】別紙_職員一覧（変更）'!D42="","",'②【入力】別紙_職員一覧（変更）'!D42)</f>
        <v/>
      </c>
      <c r="E44" s="3" t="str">
        <f>IF('②【入力】別紙_職員一覧（変更）'!E42="","",'②【入力】別紙_職員一覧（変更）'!E42)</f>
        <v/>
      </c>
      <c r="F44" s="3" t="str">
        <f>IF('②【入力】別紙_職員一覧（変更）'!F42="","",'②【入力】別紙_職員一覧（変更）'!F42)</f>
        <v/>
      </c>
      <c r="G44" s="3" t="str">
        <f>IF('②【入力】別紙_職員一覧（変更）'!G42="","",'②【入力】別紙_職員一覧（変更）'!G42)</f>
        <v/>
      </c>
      <c r="H44" s="3" t="str">
        <f>IF('②【入力】別紙_職員一覧（変更）'!H42="","",'②【入力】別紙_職員一覧（変更）'!H42)</f>
        <v/>
      </c>
      <c r="I44" s="39" t="str">
        <f>IF('②【入力】別紙_職員一覧（変更）'!I42="","",'②【入力】別紙_職員一覧（変更）'!I42)</f>
        <v/>
      </c>
      <c r="J44" s="3" t="str">
        <f>IF('②【入力】別紙_職員一覧（変更）'!J42="","",'②【入力】別紙_職員一覧（変更）'!J42)</f>
        <v/>
      </c>
      <c r="K44" s="3" t="str">
        <f>IF('②【入力】別紙_職員一覧（変更）'!K42="","",'②【入力】別紙_職員一覧（変更）'!K42)</f>
        <v/>
      </c>
      <c r="L44" s="3" t="str">
        <f>IF('②【入力】別紙_職員一覧（変更）'!L42="","",'②【入力】別紙_職員一覧（変更）'!L42)</f>
        <v>　　　　　</v>
      </c>
      <c r="M44" s="3" t="str">
        <f>IF('②【入力】別紙_職員一覧（変更）'!M42="","",'②【入力】別紙_職員一覧（変更）'!M42)</f>
        <v/>
      </c>
      <c r="N44" s="3" t="str">
        <f>IF('②【入力】別紙_職員一覧（変更）'!N42="","",'②【入力】別紙_職員一覧（変更）'!N42)</f>
        <v/>
      </c>
      <c r="O44" s="3" t="str">
        <f t="shared" si="1"/>
        <v/>
      </c>
      <c r="P44" s="3" t="str">
        <f t="shared" si="2"/>
        <v/>
      </c>
      <c r="Q44" s="3" t="str">
        <f t="shared" si="3"/>
        <v/>
      </c>
      <c r="R44" s="41"/>
      <c r="U44" s="18"/>
    </row>
    <row r="45" spans="1:24" ht="18" customHeight="1">
      <c r="A45" s="2">
        <v>31</v>
      </c>
      <c r="B45" s="2" t="str">
        <f t="shared" si="0"/>
        <v/>
      </c>
      <c r="C45" s="3" t="str">
        <f>IF('②【入力】別紙_職員一覧（変更）'!C43="","",'②【入力】別紙_職員一覧（変更）'!C43)</f>
        <v/>
      </c>
      <c r="D45" s="3" t="str">
        <f>IF('②【入力】別紙_職員一覧（変更）'!D43="","",'②【入力】別紙_職員一覧（変更）'!D43)</f>
        <v/>
      </c>
      <c r="E45" s="3" t="str">
        <f>IF('②【入力】別紙_職員一覧（変更）'!E43="","",'②【入力】別紙_職員一覧（変更）'!E43)</f>
        <v/>
      </c>
      <c r="F45" s="3" t="str">
        <f>IF('②【入力】別紙_職員一覧（変更）'!F43="","",'②【入力】別紙_職員一覧（変更）'!F43)</f>
        <v/>
      </c>
      <c r="G45" s="3" t="str">
        <f>IF('②【入力】別紙_職員一覧（変更）'!G43="","",'②【入力】別紙_職員一覧（変更）'!G43)</f>
        <v/>
      </c>
      <c r="H45" s="3" t="str">
        <f>IF('②【入力】別紙_職員一覧（変更）'!H43="","",'②【入力】別紙_職員一覧（変更）'!H43)</f>
        <v/>
      </c>
      <c r="I45" s="39" t="str">
        <f>IF('②【入力】別紙_職員一覧（変更）'!I43="","",'②【入力】別紙_職員一覧（変更）'!I43)</f>
        <v/>
      </c>
      <c r="J45" s="3" t="str">
        <f>IF('②【入力】別紙_職員一覧（変更）'!J43="","",'②【入力】別紙_職員一覧（変更）'!J43)</f>
        <v/>
      </c>
      <c r="K45" s="3" t="str">
        <f>IF('②【入力】別紙_職員一覧（変更）'!K43="","",'②【入力】別紙_職員一覧（変更）'!K43)</f>
        <v/>
      </c>
      <c r="L45" s="3" t="str">
        <f>IF('②【入力】別紙_職員一覧（変更）'!L43="","",'②【入力】別紙_職員一覧（変更）'!L43)</f>
        <v>　　　　　</v>
      </c>
      <c r="M45" s="3" t="str">
        <f>IF('②【入力】別紙_職員一覧（変更）'!M43="","",'②【入力】別紙_職員一覧（変更）'!M43)</f>
        <v/>
      </c>
      <c r="N45" s="3" t="str">
        <f>IF('②【入力】別紙_職員一覧（変更）'!N43="","",'②【入力】別紙_職員一覧（変更）'!N43)</f>
        <v/>
      </c>
      <c r="O45" s="3" t="str">
        <f t="shared" si="1"/>
        <v/>
      </c>
      <c r="P45" s="3" t="str">
        <f t="shared" si="2"/>
        <v/>
      </c>
      <c r="Q45" s="3" t="str">
        <f t="shared" si="3"/>
        <v/>
      </c>
      <c r="R45" s="41"/>
      <c r="U45" s="18"/>
    </row>
    <row r="46" spans="1:24" ht="18" customHeight="1">
      <c r="A46" s="2">
        <v>32</v>
      </c>
      <c r="B46" s="2" t="str">
        <f t="shared" si="0"/>
        <v/>
      </c>
      <c r="C46" s="3" t="str">
        <f>IF('②【入力】別紙_職員一覧（変更）'!C44="","",'②【入力】別紙_職員一覧（変更）'!C44)</f>
        <v/>
      </c>
      <c r="D46" s="3" t="str">
        <f>IF('②【入力】別紙_職員一覧（変更）'!D44="","",'②【入力】別紙_職員一覧（変更）'!D44)</f>
        <v/>
      </c>
      <c r="E46" s="3" t="str">
        <f>IF('②【入力】別紙_職員一覧（変更）'!E44="","",'②【入力】別紙_職員一覧（変更）'!E44)</f>
        <v/>
      </c>
      <c r="F46" s="3" t="str">
        <f>IF('②【入力】別紙_職員一覧（変更）'!F44="","",'②【入力】別紙_職員一覧（変更）'!F44)</f>
        <v/>
      </c>
      <c r="G46" s="3" t="str">
        <f>IF('②【入力】別紙_職員一覧（変更）'!G44="","",'②【入力】別紙_職員一覧（変更）'!G44)</f>
        <v/>
      </c>
      <c r="H46" s="3" t="str">
        <f>IF('②【入力】別紙_職員一覧（変更）'!H44="","",'②【入力】別紙_職員一覧（変更）'!H44)</f>
        <v/>
      </c>
      <c r="I46" s="39" t="str">
        <f>IF('②【入力】別紙_職員一覧（変更）'!I44="","",'②【入力】別紙_職員一覧（変更）'!I44)</f>
        <v/>
      </c>
      <c r="J46" s="3" t="str">
        <f>IF('②【入力】別紙_職員一覧（変更）'!J44="","",'②【入力】別紙_職員一覧（変更）'!J44)</f>
        <v/>
      </c>
      <c r="K46" s="3" t="str">
        <f>IF('②【入力】別紙_職員一覧（変更）'!K44="","",'②【入力】別紙_職員一覧（変更）'!K44)</f>
        <v/>
      </c>
      <c r="L46" s="3" t="str">
        <f>IF('②【入力】別紙_職員一覧（変更）'!L44="","",'②【入力】別紙_職員一覧（変更）'!L44)</f>
        <v>　　　　　</v>
      </c>
      <c r="M46" s="3" t="str">
        <f>IF('②【入力】別紙_職員一覧（変更）'!M44="","",'②【入力】別紙_職員一覧（変更）'!M44)</f>
        <v/>
      </c>
      <c r="N46" s="3" t="str">
        <f>IF('②【入力】別紙_職員一覧（変更）'!N44="","",'②【入力】別紙_職員一覧（変更）'!N44)</f>
        <v/>
      </c>
      <c r="O46" s="3" t="str">
        <f t="shared" si="1"/>
        <v/>
      </c>
      <c r="P46" s="3" t="str">
        <f t="shared" si="2"/>
        <v/>
      </c>
      <c r="Q46" s="3" t="str">
        <f t="shared" si="3"/>
        <v/>
      </c>
      <c r="R46" s="41"/>
      <c r="U46" s="18"/>
    </row>
    <row r="47" spans="1:24" ht="18" customHeight="1">
      <c r="A47" s="2">
        <v>33</v>
      </c>
      <c r="B47" s="2" t="str">
        <f t="shared" ref="B47:B78" si="4">C47&amp;D47</f>
        <v/>
      </c>
      <c r="C47" s="3" t="str">
        <f>IF('②【入力】別紙_職員一覧（変更）'!C45="","",'②【入力】別紙_職員一覧（変更）'!C45)</f>
        <v/>
      </c>
      <c r="D47" s="3" t="str">
        <f>IF('②【入力】別紙_職員一覧（変更）'!D45="","",'②【入力】別紙_職員一覧（変更）'!D45)</f>
        <v/>
      </c>
      <c r="E47" s="3" t="str">
        <f>IF('②【入力】別紙_職員一覧（変更）'!E45="","",'②【入力】別紙_職員一覧（変更）'!E45)</f>
        <v/>
      </c>
      <c r="F47" s="3" t="str">
        <f>IF('②【入力】別紙_職員一覧（変更）'!F45="","",'②【入力】別紙_職員一覧（変更）'!F45)</f>
        <v/>
      </c>
      <c r="G47" s="3" t="str">
        <f>IF('②【入力】別紙_職員一覧（変更）'!G45="","",'②【入力】別紙_職員一覧（変更）'!G45)</f>
        <v/>
      </c>
      <c r="H47" s="3" t="str">
        <f>IF('②【入力】別紙_職員一覧（変更）'!H45="","",'②【入力】別紙_職員一覧（変更）'!H45)</f>
        <v/>
      </c>
      <c r="I47" s="39" t="str">
        <f>IF('②【入力】別紙_職員一覧（変更）'!I45="","",'②【入力】別紙_職員一覧（変更）'!I45)</f>
        <v/>
      </c>
      <c r="J47" s="3" t="str">
        <f>IF('②【入力】別紙_職員一覧（変更）'!J45="","",'②【入力】別紙_職員一覧（変更）'!J45)</f>
        <v/>
      </c>
      <c r="K47" s="3" t="str">
        <f>IF('②【入力】別紙_職員一覧（変更）'!K45="","",'②【入力】別紙_職員一覧（変更）'!K45)</f>
        <v/>
      </c>
      <c r="L47" s="3" t="str">
        <f>IF('②【入力】別紙_職員一覧（変更）'!L45="","",'②【入力】別紙_職員一覧（変更）'!L45)</f>
        <v>　　　　　</v>
      </c>
      <c r="M47" s="3" t="str">
        <f>IF('②【入力】別紙_職員一覧（変更）'!M45="","",'②【入力】別紙_職員一覧（変更）'!M45)</f>
        <v/>
      </c>
      <c r="N47" s="3" t="str">
        <f>IF('②【入力】別紙_職員一覧（変更）'!N45="","",'②【入力】別紙_職員一覧（変更）'!N45)</f>
        <v/>
      </c>
      <c r="O47" s="3" t="str">
        <f t="shared" si="1"/>
        <v/>
      </c>
      <c r="P47" s="3" t="str">
        <f t="shared" si="2"/>
        <v/>
      </c>
      <c r="Q47" s="3" t="str">
        <f t="shared" si="3"/>
        <v/>
      </c>
      <c r="R47" s="41"/>
      <c r="U47" s="18"/>
    </row>
    <row r="48" spans="1:24" ht="18" customHeight="1">
      <c r="A48" s="2">
        <v>34</v>
      </c>
      <c r="B48" s="2" t="str">
        <f t="shared" si="4"/>
        <v/>
      </c>
      <c r="C48" s="3" t="str">
        <f>IF('②【入力】別紙_職員一覧（変更）'!C46="","",'②【入力】別紙_職員一覧（変更）'!C46)</f>
        <v/>
      </c>
      <c r="D48" s="3" t="str">
        <f>IF('②【入力】別紙_職員一覧（変更）'!D46="","",'②【入力】別紙_職員一覧（変更）'!D46)</f>
        <v/>
      </c>
      <c r="E48" s="3" t="str">
        <f>IF('②【入力】別紙_職員一覧（変更）'!E46="","",'②【入力】別紙_職員一覧（変更）'!E46)</f>
        <v/>
      </c>
      <c r="F48" s="3" t="str">
        <f>IF('②【入力】別紙_職員一覧（変更）'!F46="","",'②【入力】別紙_職員一覧（変更）'!F46)</f>
        <v/>
      </c>
      <c r="G48" s="3" t="str">
        <f>IF('②【入力】別紙_職員一覧（変更）'!G46="","",'②【入力】別紙_職員一覧（変更）'!G46)</f>
        <v/>
      </c>
      <c r="H48" s="3" t="str">
        <f>IF('②【入力】別紙_職員一覧（変更）'!H46="","",'②【入力】別紙_職員一覧（変更）'!H46)</f>
        <v/>
      </c>
      <c r="I48" s="39" t="str">
        <f>IF('②【入力】別紙_職員一覧（変更）'!I46="","",'②【入力】別紙_職員一覧（変更）'!I46)</f>
        <v/>
      </c>
      <c r="J48" s="3" t="str">
        <f>IF('②【入力】別紙_職員一覧（変更）'!J46="","",'②【入力】別紙_職員一覧（変更）'!J46)</f>
        <v/>
      </c>
      <c r="K48" s="3" t="str">
        <f>IF('②【入力】別紙_職員一覧（変更）'!K46="","",'②【入力】別紙_職員一覧（変更）'!K46)</f>
        <v/>
      </c>
      <c r="L48" s="3" t="str">
        <f>IF('②【入力】別紙_職員一覧（変更）'!L46="","",'②【入力】別紙_職員一覧（変更）'!L46)</f>
        <v>　　　　　</v>
      </c>
      <c r="M48" s="3" t="str">
        <f>IF('②【入力】別紙_職員一覧（変更）'!M46="","",'②【入力】別紙_職員一覧（変更）'!M46)</f>
        <v/>
      </c>
      <c r="N48" s="3" t="str">
        <f>IF('②【入力】別紙_職員一覧（変更）'!N46="","",'②【入力】別紙_職員一覧（変更）'!N46)</f>
        <v/>
      </c>
      <c r="O48" s="3" t="str">
        <f t="shared" si="1"/>
        <v/>
      </c>
      <c r="P48" s="3" t="str">
        <f t="shared" si="2"/>
        <v/>
      </c>
      <c r="Q48" s="3" t="str">
        <f t="shared" si="3"/>
        <v/>
      </c>
      <c r="R48" s="41"/>
      <c r="U48" s="18"/>
    </row>
    <row r="49" spans="1:24" ht="18" customHeight="1">
      <c r="A49" s="2">
        <v>35</v>
      </c>
      <c r="B49" s="2" t="str">
        <f t="shared" si="4"/>
        <v/>
      </c>
      <c r="C49" s="3" t="str">
        <f>IF('②【入力】別紙_職員一覧（変更）'!C47="","",'②【入力】別紙_職員一覧（変更）'!C47)</f>
        <v/>
      </c>
      <c r="D49" s="3" t="str">
        <f>IF('②【入力】別紙_職員一覧（変更）'!D47="","",'②【入力】別紙_職員一覧（変更）'!D47)</f>
        <v/>
      </c>
      <c r="E49" s="3" t="str">
        <f>IF('②【入力】別紙_職員一覧（変更）'!E47="","",'②【入力】別紙_職員一覧（変更）'!E47)</f>
        <v/>
      </c>
      <c r="F49" s="3" t="str">
        <f>IF('②【入力】別紙_職員一覧（変更）'!F47="","",'②【入力】別紙_職員一覧（変更）'!F47)</f>
        <v/>
      </c>
      <c r="G49" s="3" t="str">
        <f>IF('②【入力】別紙_職員一覧（変更）'!G47="","",'②【入力】別紙_職員一覧（変更）'!G47)</f>
        <v/>
      </c>
      <c r="H49" s="3" t="str">
        <f>IF('②【入力】別紙_職員一覧（変更）'!H47="","",'②【入力】別紙_職員一覧（変更）'!H47)</f>
        <v/>
      </c>
      <c r="I49" s="39" t="str">
        <f>IF('②【入力】別紙_職員一覧（変更）'!I47="","",'②【入力】別紙_職員一覧（変更）'!I47)</f>
        <v/>
      </c>
      <c r="J49" s="3" t="str">
        <f>IF('②【入力】別紙_職員一覧（変更）'!J47="","",'②【入力】別紙_職員一覧（変更）'!J47)</f>
        <v/>
      </c>
      <c r="K49" s="3" t="str">
        <f>IF('②【入力】別紙_職員一覧（変更）'!K47="","",'②【入力】別紙_職員一覧（変更）'!K47)</f>
        <v/>
      </c>
      <c r="L49" s="3" t="str">
        <f>IF('②【入力】別紙_職員一覧（変更）'!L47="","",'②【入力】別紙_職員一覧（変更）'!L47)</f>
        <v>　　　　　</v>
      </c>
      <c r="M49" s="3" t="str">
        <f>IF('②【入力】別紙_職員一覧（変更）'!M47="","",'②【入力】別紙_職員一覧（変更）'!M47)</f>
        <v/>
      </c>
      <c r="N49" s="3" t="str">
        <f>IF('②【入力】別紙_職員一覧（変更）'!N47="","",'②【入力】別紙_職員一覧（変更）'!N47)</f>
        <v/>
      </c>
      <c r="O49" s="3" t="str">
        <f t="shared" si="1"/>
        <v/>
      </c>
      <c r="P49" s="3" t="str">
        <f t="shared" si="2"/>
        <v/>
      </c>
      <c r="Q49" s="3" t="str">
        <f t="shared" si="3"/>
        <v/>
      </c>
      <c r="R49" s="41"/>
      <c r="U49" s="18"/>
    </row>
    <row r="50" spans="1:24" ht="18" customHeight="1">
      <c r="A50" s="2">
        <v>36</v>
      </c>
      <c r="B50" s="2" t="str">
        <f t="shared" si="4"/>
        <v/>
      </c>
      <c r="C50" s="3" t="str">
        <f>IF('②【入力】別紙_職員一覧（変更）'!C48="","",'②【入力】別紙_職員一覧（変更）'!C48)</f>
        <v/>
      </c>
      <c r="D50" s="3" t="str">
        <f>IF('②【入力】別紙_職員一覧（変更）'!D48="","",'②【入力】別紙_職員一覧（変更）'!D48)</f>
        <v/>
      </c>
      <c r="E50" s="3" t="str">
        <f>IF('②【入力】別紙_職員一覧（変更）'!E48="","",'②【入力】別紙_職員一覧（変更）'!E48)</f>
        <v/>
      </c>
      <c r="F50" s="3" t="str">
        <f>IF('②【入力】別紙_職員一覧（変更）'!F48="","",'②【入力】別紙_職員一覧（変更）'!F48)</f>
        <v/>
      </c>
      <c r="G50" s="3" t="str">
        <f>IF('②【入力】別紙_職員一覧（変更）'!G48="","",'②【入力】別紙_職員一覧（変更）'!G48)</f>
        <v/>
      </c>
      <c r="H50" s="3" t="str">
        <f>IF('②【入力】別紙_職員一覧（変更）'!H48="","",'②【入力】別紙_職員一覧（変更）'!H48)</f>
        <v/>
      </c>
      <c r="I50" s="39" t="str">
        <f>IF('②【入力】別紙_職員一覧（変更）'!I48="","",'②【入力】別紙_職員一覧（変更）'!I48)</f>
        <v/>
      </c>
      <c r="J50" s="3" t="str">
        <f>IF('②【入力】別紙_職員一覧（変更）'!J48="","",'②【入力】別紙_職員一覧（変更）'!J48)</f>
        <v/>
      </c>
      <c r="K50" s="3" t="str">
        <f>IF('②【入力】別紙_職員一覧（変更）'!K48="","",'②【入力】別紙_職員一覧（変更）'!K48)</f>
        <v/>
      </c>
      <c r="L50" s="3" t="str">
        <f>IF('②【入力】別紙_職員一覧（変更）'!L48="","",'②【入力】別紙_職員一覧（変更）'!L48)</f>
        <v>　　　　　</v>
      </c>
      <c r="M50" s="3" t="str">
        <f>IF('②【入力】別紙_職員一覧（変更）'!M48="","",'②【入力】別紙_職員一覧（変更）'!M48)</f>
        <v/>
      </c>
      <c r="N50" s="3" t="str">
        <f>IF('②【入力】別紙_職員一覧（変更）'!N48="","",'②【入力】別紙_職員一覧（変更）'!N48)</f>
        <v/>
      </c>
      <c r="O50" s="3" t="str">
        <f t="shared" si="1"/>
        <v/>
      </c>
      <c r="P50" s="3" t="str">
        <f t="shared" si="2"/>
        <v/>
      </c>
      <c r="Q50" s="3" t="str">
        <f t="shared" si="3"/>
        <v/>
      </c>
      <c r="R50" s="41"/>
      <c r="U50" s="18"/>
    </row>
    <row r="51" spans="1:24" ht="18" customHeight="1">
      <c r="A51" s="2">
        <v>37</v>
      </c>
      <c r="B51" s="2" t="str">
        <f t="shared" si="4"/>
        <v/>
      </c>
      <c r="C51" s="3" t="str">
        <f>IF('②【入力】別紙_職員一覧（変更）'!C49="","",'②【入力】別紙_職員一覧（変更）'!C49)</f>
        <v/>
      </c>
      <c r="D51" s="3" t="str">
        <f>IF('②【入力】別紙_職員一覧（変更）'!D49="","",'②【入力】別紙_職員一覧（変更）'!D49)</f>
        <v/>
      </c>
      <c r="E51" s="3" t="str">
        <f>IF('②【入力】別紙_職員一覧（変更）'!E49="","",'②【入力】別紙_職員一覧（変更）'!E49)</f>
        <v/>
      </c>
      <c r="F51" s="3" t="str">
        <f>IF('②【入力】別紙_職員一覧（変更）'!F49="","",'②【入力】別紙_職員一覧（変更）'!F49)</f>
        <v/>
      </c>
      <c r="G51" s="3" t="str">
        <f>IF('②【入力】別紙_職員一覧（変更）'!G49="","",'②【入力】別紙_職員一覧（変更）'!G49)</f>
        <v/>
      </c>
      <c r="H51" s="3" t="str">
        <f>IF('②【入力】別紙_職員一覧（変更）'!H49="","",'②【入力】別紙_職員一覧（変更）'!H49)</f>
        <v/>
      </c>
      <c r="I51" s="39" t="str">
        <f>IF('②【入力】別紙_職員一覧（変更）'!I49="","",'②【入力】別紙_職員一覧（変更）'!I49)</f>
        <v/>
      </c>
      <c r="J51" s="3" t="str">
        <f>IF('②【入力】別紙_職員一覧（変更）'!J49="","",'②【入力】別紙_職員一覧（変更）'!J49)</f>
        <v/>
      </c>
      <c r="K51" s="3" t="str">
        <f>IF('②【入力】別紙_職員一覧（変更）'!K49="","",'②【入力】別紙_職員一覧（変更）'!K49)</f>
        <v/>
      </c>
      <c r="L51" s="3" t="str">
        <f>IF('②【入力】別紙_職員一覧（変更）'!L49="","",'②【入力】別紙_職員一覧（変更）'!L49)</f>
        <v>　　　　　</v>
      </c>
      <c r="M51" s="3" t="str">
        <f>IF('②【入力】別紙_職員一覧（変更）'!M49="","",'②【入力】別紙_職員一覧（変更）'!M49)</f>
        <v/>
      </c>
      <c r="N51" s="3" t="str">
        <f>IF('②【入力】別紙_職員一覧（変更）'!N49="","",'②【入力】別紙_職員一覧（変更）'!N49)</f>
        <v/>
      </c>
      <c r="O51" s="3" t="str">
        <f t="shared" si="1"/>
        <v/>
      </c>
      <c r="P51" s="3" t="str">
        <f t="shared" si="2"/>
        <v/>
      </c>
      <c r="Q51" s="3" t="str">
        <f t="shared" si="3"/>
        <v/>
      </c>
      <c r="R51" s="41"/>
      <c r="U51" s="18"/>
    </row>
    <row r="52" spans="1:24" ht="18" customHeight="1">
      <c r="A52" s="2">
        <v>38</v>
      </c>
      <c r="B52" s="2" t="str">
        <f t="shared" si="4"/>
        <v/>
      </c>
      <c r="C52" s="3" t="str">
        <f>IF('②【入力】別紙_職員一覧（変更）'!C50="","",'②【入力】別紙_職員一覧（変更）'!C50)</f>
        <v/>
      </c>
      <c r="D52" s="3" t="str">
        <f>IF('②【入力】別紙_職員一覧（変更）'!D50="","",'②【入力】別紙_職員一覧（変更）'!D50)</f>
        <v/>
      </c>
      <c r="E52" s="3" t="str">
        <f>IF('②【入力】別紙_職員一覧（変更）'!E50="","",'②【入力】別紙_職員一覧（変更）'!E50)</f>
        <v/>
      </c>
      <c r="F52" s="3" t="str">
        <f>IF('②【入力】別紙_職員一覧（変更）'!F50="","",'②【入力】別紙_職員一覧（変更）'!F50)</f>
        <v/>
      </c>
      <c r="G52" s="3" t="str">
        <f>IF('②【入力】別紙_職員一覧（変更）'!G50="","",'②【入力】別紙_職員一覧（変更）'!G50)</f>
        <v/>
      </c>
      <c r="H52" s="3" t="str">
        <f>IF('②【入力】別紙_職員一覧（変更）'!H50="","",'②【入力】別紙_職員一覧（変更）'!H50)</f>
        <v/>
      </c>
      <c r="I52" s="39" t="str">
        <f>IF('②【入力】別紙_職員一覧（変更）'!I50="","",'②【入力】別紙_職員一覧（変更）'!I50)</f>
        <v/>
      </c>
      <c r="J52" s="3" t="str">
        <f>IF('②【入力】別紙_職員一覧（変更）'!J50="","",'②【入力】別紙_職員一覧（変更）'!J50)</f>
        <v/>
      </c>
      <c r="K52" s="3" t="str">
        <f>IF('②【入力】別紙_職員一覧（変更）'!K50="","",'②【入力】別紙_職員一覧（変更）'!K50)</f>
        <v/>
      </c>
      <c r="L52" s="3" t="str">
        <f>IF('②【入力】別紙_職員一覧（変更）'!L50="","",'②【入力】別紙_職員一覧（変更）'!L50)</f>
        <v>　　　　　</v>
      </c>
      <c r="M52" s="3" t="str">
        <f>IF('②【入力】別紙_職員一覧（変更）'!M50="","",'②【入力】別紙_職員一覧（変更）'!M50)</f>
        <v/>
      </c>
      <c r="N52" s="3" t="str">
        <f>IF('②【入力】別紙_職員一覧（変更）'!N50="","",'②【入力】別紙_職員一覧（変更）'!N50)</f>
        <v/>
      </c>
      <c r="O52" s="3" t="str">
        <f t="shared" si="1"/>
        <v/>
      </c>
      <c r="P52" s="3" t="str">
        <f t="shared" si="2"/>
        <v/>
      </c>
      <c r="Q52" s="3" t="str">
        <f t="shared" si="3"/>
        <v/>
      </c>
      <c r="R52" s="41"/>
      <c r="U52" s="18"/>
      <c r="X52" s="14"/>
    </row>
    <row r="53" spans="1:24" ht="18" customHeight="1">
      <c r="A53" s="2">
        <v>39</v>
      </c>
      <c r="B53" s="2" t="str">
        <f t="shared" si="4"/>
        <v/>
      </c>
      <c r="C53" s="3" t="str">
        <f>IF('②【入力】別紙_職員一覧（変更）'!C51="","",'②【入力】別紙_職員一覧（変更）'!C51)</f>
        <v/>
      </c>
      <c r="D53" s="3" t="str">
        <f>IF('②【入力】別紙_職員一覧（変更）'!D51="","",'②【入力】別紙_職員一覧（変更）'!D51)</f>
        <v/>
      </c>
      <c r="E53" s="3" t="str">
        <f>IF('②【入力】別紙_職員一覧（変更）'!E51="","",'②【入力】別紙_職員一覧（変更）'!E51)</f>
        <v/>
      </c>
      <c r="F53" s="3" t="str">
        <f>IF('②【入力】別紙_職員一覧（変更）'!F51="","",'②【入力】別紙_職員一覧（変更）'!F51)</f>
        <v/>
      </c>
      <c r="G53" s="3" t="str">
        <f>IF('②【入力】別紙_職員一覧（変更）'!G51="","",'②【入力】別紙_職員一覧（変更）'!G51)</f>
        <v/>
      </c>
      <c r="H53" s="3" t="str">
        <f>IF('②【入力】別紙_職員一覧（変更）'!H51="","",'②【入力】別紙_職員一覧（変更）'!H51)</f>
        <v/>
      </c>
      <c r="I53" s="39" t="str">
        <f>IF('②【入力】別紙_職員一覧（変更）'!I51="","",'②【入力】別紙_職員一覧（変更）'!I51)</f>
        <v/>
      </c>
      <c r="J53" s="3" t="str">
        <f>IF('②【入力】別紙_職員一覧（変更）'!J51="","",'②【入力】別紙_職員一覧（変更）'!J51)</f>
        <v/>
      </c>
      <c r="K53" s="3" t="str">
        <f>IF('②【入力】別紙_職員一覧（変更）'!K51="","",'②【入力】別紙_職員一覧（変更）'!K51)</f>
        <v/>
      </c>
      <c r="L53" s="3" t="str">
        <f>IF('②【入力】別紙_職員一覧（変更）'!L51="","",'②【入力】別紙_職員一覧（変更）'!L51)</f>
        <v>　　　　　</v>
      </c>
      <c r="M53" s="3" t="str">
        <f>IF('②【入力】別紙_職員一覧（変更）'!M51="","",'②【入力】別紙_職員一覧（変更）'!M51)</f>
        <v/>
      </c>
      <c r="N53" s="3" t="str">
        <f>IF('②【入力】別紙_職員一覧（変更）'!N51="","",'②【入力】別紙_職員一覧（変更）'!N51)</f>
        <v/>
      </c>
      <c r="O53" s="3" t="str">
        <f t="shared" si="1"/>
        <v/>
      </c>
      <c r="P53" s="3" t="str">
        <f t="shared" si="2"/>
        <v/>
      </c>
      <c r="Q53" s="3" t="str">
        <f t="shared" si="3"/>
        <v/>
      </c>
      <c r="R53" s="41"/>
      <c r="U53" s="18"/>
    </row>
    <row r="54" spans="1:24" ht="18" customHeight="1">
      <c r="A54" s="2">
        <v>40</v>
      </c>
      <c r="B54" s="2" t="str">
        <f t="shared" si="4"/>
        <v/>
      </c>
      <c r="C54" s="3" t="str">
        <f>IF('②【入力】別紙_職員一覧（変更）'!C52="","",'②【入力】別紙_職員一覧（変更）'!C52)</f>
        <v/>
      </c>
      <c r="D54" s="3" t="str">
        <f>IF('②【入力】別紙_職員一覧（変更）'!D52="","",'②【入力】別紙_職員一覧（変更）'!D52)</f>
        <v/>
      </c>
      <c r="E54" s="3" t="str">
        <f>IF('②【入力】別紙_職員一覧（変更）'!E52="","",'②【入力】別紙_職員一覧（変更）'!E52)</f>
        <v/>
      </c>
      <c r="F54" s="3" t="str">
        <f>IF('②【入力】別紙_職員一覧（変更）'!F52="","",'②【入力】別紙_職員一覧（変更）'!F52)</f>
        <v/>
      </c>
      <c r="G54" s="3" t="str">
        <f>IF('②【入力】別紙_職員一覧（変更）'!G52="","",'②【入力】別紙_職員一覧（変更）'!G52)</f>
        <v/>
      </c>
      <c r="H54" s="3" t="str">
        <f>IF('②【入力】別紙_職員一覧（変更）'!H52="","",'②【入力】別紙_職員一覧（変更）'!H52)</f>
        <v/>
      </c>
      <c r="I54" s="39" t="str">
        <f>IF('②【入力】別紙_職員一覧（変更）'!I52="","",'②【入力】別紙_職員一覧（変更）'!I52)</f>
        <v/>
      </c>
      <c r="J54" s="3" t="str">
        <f>IF('②【入力】別紙_職員一覧（変更）'!J52="","",'②【入力】別紙_職員一覧（変更）'!J52)</f>
        <v/>
      </c>
      <c r="K54" s="3" t="str">
        <f>IF('②【入力】別紙_職員一覧（変更）'!K52="","",'②【入力】別紙_職員一覧（変更）'!K52)</f>
        <v/>
      </c>
      <c r="L54" s="3" t="str">
        <f>IF('②【入力】別紙_職員一覧（変更）'!L52="","",'②【入力】別紙_職員一覧（変更）'!L52)</f>
        <v>　　　　　</v>
      </c>
      <c r="M54" s="3" t="str">
        <f>IF('②【入力】別紙_職員一覧（変更）'!M52="","",'②【入力】別紙_職員一覧（変更）'!M52)</f>
        <v/>
      </c>
      <c r="N54" s="3" t="str">
        <f>IF('②【入力】別紙_職員一覧（変更）'!N52="","",'②【入力】別紙_職員一覧（変更）'!N52)</f>
        <v/>
      </c>
      <c r="O54" s="3" t="str">
        <f t="shared" si="1"/>
        <v/>
      </c>
      <c r="P54" s="3" t="str">
        <f t="shared" si="2"/>
        <v/>
      </c>
      <c r="Q54" s="3" t="str">
        <f t="shared" si="3"/>
        <v/>
      </c>
      <c r="R54" s="41"/>
      <c r="U54" s="18"/>
    </row>
    <row r="55" spans="1:24" ht="18" customHeight="1">
      <c r="A55" s="2">
        <v>41</v>
      </c>
      <c r="B55" s="2" t="str">
        <f t="shared" si="4"/>
        <v/>
      </c>
      <c r="C55" s="3" t="str">
        <f>IF('②【入力】別紙_職員一覧（変更）'!C53="","",'②【入力】別紙_職員一覧（変更）'!C53)</f>
        <v/>
      </c>
      <c r="D55" s="3" t="str">
        <f>IF('②【入力】別紙_職員一覧（変更）'!D53="","",'②【入力】別紙_職員一覧（変更）'!D53)</f>
        <v/>
      </c>
      <c r="E55" s="3" t="str">
        <f>IF('②【入力】別紙_職員一覧（変更）'!E53="","",'②【入力】別紙_職員一覧（変更）'!E53)</f>
        <v/>
      </c>
      <c r="F55" s="3" t="str">
        <f>IF('②【入力】別紙_職員一覧（変更）'!F53="","",'②【入力】別紙_職員一覧（変更）'!F53)</f>
        <v/>
      </c>
      <c r="G55" s="3" t="str">
        <f>IF('②【入力】別紙_職員一覧（変更）'!G53="","",'②【入力】別紙_職員一覧（変更）'!G53)</f>
        <v/>
      </c>
      <c r="H55" s="3" t="str">
        <f>IF('②【入力】別紙_職員一覧（変更）'!H53="","",'②【入力】別紙_職員一覧（変更）'!H53)</f>
        <v/>
      </c>
      <c r="I55" s="39" t="str">
        <f>IF('②【入力】別紙_職員一覧（変更）'!I53="","",'②【入力】別紙_職員一覧（変更）'!I53)</f>
        <v/>
      </c>
      <c r="J55" s="3" t="str">
        <f>IF('②【入力】別紙_職員一覧（変更）'!J53="","",'②【入力】別紙_職員一覧（変更）'!J53)</f>
        <v/>
      </c>
      <c r="K55" s="3" t="str">
        <f>IF('②【入力】別紙_職員一覧（変更）'!K53="","",'②【入力】別紙_職員一覧（変更）'!K53)</f>
        <v/>
      </c>
      <c r="L55" s="3" t="str">
        <f>IF('②【入力】別紙_職員一覧（変更）'!L53="","",'②【入力】別紙_職員一覧（変更）'!L53)</f>
        <v>　　　　　</v>
      </c>
      <c r="M55" s="3" t="str">
        <f>IF('②【入力】別紙_職員一覧（変更）'!M53="","",'②【入力】別紙_職員一覧（変更）'!M53)</f>
        <v/>
      </c>
      <c r="N55" s="3" t="str">
        <f>IF('②【入力】別紙_職員一覧（変更）'!N53="","",'②【入力】別紙_職員一覧（変更）'!N53)</f>
        <v/>
      </c>
      <c r="O55" s="3" t="str">
        <f t="shared" si="1"/>
        <v/>
      </c>
      <c r="P55" s="3" t="str">
        <f t="shared" si="2"/>
        <v/>
      </c>
      <c r="Q55" s="3" t="str">
        <f t="shared" si="3"/>
        <v/>
      </c>
      <c r="R55" s="41"/>
      <c r="U55" s="18"/>
    </row>
    <row r="56" spans="1:24" ht="18" customHeight="1">
      <c r="A56" s="2">
        <v>42</v>
      </c>
      <c r="B56" s="2" t="str">
        <f t="shared" si="4"/>
        <v/>
      </c>
      <c r="C56" s="3" t="str">
        <f>IF('②【入力】別紙_職員一覧（変更）'!C54="","",'②【入力】別紙_職員一覧（変更）'!C54)</f>
        <v/>
      </c>
      <c r="D56" s="3" t="str">
        <f>IF('②【入力】別紙_職員一覧（変更）'!D54="","",'②【入力】別紙_職員一覧（変更）'!D54)</f>
        <v/>
      </c>
      <c r="E56" s="3" t="str">
        <f>IF('②【入力】別紙_職員一覧（変更）'!E54="","",'②【入力】別紙_職員一覧（変更）'!E54)</f>
        <v/>
      </c>
      <c r="F56" s="3" t="str">
        <f>IF('②【入力】別紙_職員一覧（変更）'!F54="","",'②【入力】別紙_職員一覧（変更）'!F54)</f>
        <v/>
      </c>
      <c r="G56" s="3" t="str">
        <f>IF('②【入力】別紙_職員一覧（変更）'!G54="","",'②【入力】別紙_職員一覧（変更）'!G54)</f>
        <v/>
      </c>
      <c r="H56" s="3" t="str">
        <f>IF('②【入力】別紙_職員一覧（変更）'!H54="","",'②【入力】別紙_職員一覧（変更）'!H54)</f>
        <v/>
      </c>
      <c r="I56" s="39" t="str">
        <f>IF('②【入力】別紙_職員一覧（変更）'!I54="","",'②【入力】別紙_職員一覧（変更）'!I54)</f>
        <v/>
      </c>
      <c r="J56" s="3" t="str">
        <f>IF('②【入力】別紙_職員一覧（変更）'!J54="","",'②【入力】別紙_職員一覧（変更）'!J54)</f>
        <v/>
      </c>
      <c r="K56" s="3" t="str">
        <f>IF('②【入力】別紙_職員一覧（変更）'!K54="","",'②【入力】別紙_職員一覧（変更）'!K54)</f>
        <v/>
      </c>
      <c r="L56" s="3" t="str">
        <f>IF('②【入力】別紙_職員一覧（変更）'!L54="","",'②【入力】別紙_職員一覧（変更）'!L54)</f>
        <v>　　　　　</v>
      </c>
      <c r="M56" s="3" t="str">
        <f>IF('②【入力】別紙_職員一覧（変更）'!M54="","",'②【入力】別紙_職員一覧（変更）'!M54)</f>
        <v/>
      </c>
      <c r="N56" s="3" t="str">
        <f>IF('②【入力】別紙_職員一覧（変更）'!N54="","",'②【入力】別紙_職員一覧（変更）'!N54)</f>
        <v/>
      </c>
      <c r="O56" s="3" t="str">
        <f t="shared" si="1"/>
        <v/>
      </c>
      <c r="P56" s="3" t="str">
        <f t="shared" si="2"/>
        <v/>
      </c>
      <c r="Q56" s="3" t="str">
        <f t="shared" si="3"/>
        <v/>
      </c>
      <c r="R56" s="41"/>
      <c r="U56" s="18"/>
    </row>
    <row r="57" spans="1:24" ht="18" customHeight="1">
      <c r="A57" s="2">
        <v>43</v>
      </c>
      <c r="B57" s="2" t="str">
        <f t="shared" si="4"/>
        <v/>
      </c>
      <c r="C57" s="3" t="str">
        <f>IF('②【入力】別紙_職員一覧（変更）'!C55="","",'②【入力】別紙_職員一覧（変更）'!C55)</f>
        <v/>
      </c>
      <c r="D57" s="3" t="str">
        <f>IF('②【入力】別紙_職員一覧（変更）'!D55="","",'②【入力】別紙_職員一覧（変更）'!D55)</f>
        <v/>
      </c>
      <c r="E57" s="3" t="str">
        <f>IF('②【入力】別紙_職員一覧（変更）'!E55="","",'②【入力】別紙_職員一覧（変更）'!E55)</f>
        <v/>
      </c>
      <c r="F57" s="3" t="str">
        <f>IF('②【入力】別紙_職員一覧（変更）'!F55="","",'②【入力】別紙_職員一覧（変更）'!F55)</f>
        <v/>
      </c>
      <c r="G57" s="3" t="str">
        <f>IF('②【入力】別紙_職員一覧（変更）'!G55="","",'②【入力】別紙_職員一覧（変更）'!G55)</f>
        <v/>
      </c>
      <c r="H57" s="3" t="str">
        <f>IF('②【入力】別紙_職員一覧（変更）'!H55="","",'②【入力】別紙_職員一覧（変更）'!H55)</f>
        <v/>
      </c>
      <c r="I57" s="39" t="str">
        <f>IF('②【入力】別紙_職員一覧（変更）'!I55="","",'②【入力】別紙_職員一覧（変更）'!I55)</f>
        <v/>
      </c>
      <c r="J57" s="3" t="str">
        <f>IF('②【入力】別紙_職員一覧（変更）'!J55="","",'②【入力】別紙_職員一覧（変更）'!J55)</f>
        <v/>
      </c>
      <c r="K57" s="3" t="str">
        <f>IF('②【入力】別紙_職員一覧（変更）'!K55="","",'②【入力】別紙_職員一覧（変更）'!K55)</f>
        <v/>
      </c>
      <c r="L57" s="3" t="str">
        <f>IF('②【入力】別紙_職員一覧（変更）'!L55="","",'②【入力】別紙_職員一覧（変更）'!L55)</f>
        <v>　　　　　</v>
      </c>
      <c r="M57" s="3" t="str">
        <f>IF('②【入力】別紙_職員一覧（変更）'!M55="","",'②【入力】別紙_職員一覧（変更）'!M55)</f>
        <v/>
      </c>
      <c r="N57" s="3" t="str">
        <f>IF('②【入力】別紙_職員一覧（変更）'!N55="","",'②【入力】別紙_職員一覧（変更）'!N55)</f>
        <v/>
      </c>
      <c r="O57" s="3" t="str">
        <f t="shared" si="1"/>
        <v/>
      </c>
      <c r="P57" s="3" t="str">
        <f t="shared" si="2"/>
        <v/>
      </c>
      <c r="Q57" s="3" t="str">
        <f t="shared" si="3"/>
        <v/>
      </c>
      <c r="R57" s="41"/>
      <c r="U57" s="18"/>
    </row>
    <row r="58" spans="1:24" ht="18" customHeight="1">
      <c r="A58" s="2">
        <v>44</v>
      </c>
      <c r="B58" s="2" t="str">
        <f t="shared" si="4"/>
        <v/>
      </c>
      <c r="C58" s="3" t="str">
        <f>IF('②【入力】別紙_職員一覧（変更）'!C56="","",'②【入力】別紙_職員一覧（変更）'!C56)</f>
        <v/>
      </c>
      <c r="D58" s="3" t="str">
        <f>IF('②【入力】別紙_職員一覧（変更）'!D56="","",'②【入力】別紙_職員一覧（変更）'!D56)</f>
        <v/>
      </c>
      <c r="E58" s="3" t="str">
        <f>IF('②【入力】別紙_職員一覧（変更）'!E56="","",'②【入力】別紙_職員一覧（変更）'!E56)</f>
        <v/>
      </c>
      <c r="F58" s="3" t="str">
        <f>IF('②【入力】別紙_職員一覧（変更）'!F56="","",'②【入力】別紙_職員一覧（変更）'!F56)</f>
        <v/>
      </c>
      <c r="G58" s="3" t="str">
        <f>IF('②【入力】別紙_職員一覧（変更）'!G56="","",'②【入力】別紙_職員一覧（変更）'!G56)</f>
        <v/>
      </c>
      <c r="H58" s="3" t="str">
        <f>IF('②【入力】別紙_職員一覧（変更）'!H56="","",'②【入力】別紙_職員一覧（変更）'!H56)</f>
        <v/>
      </c>
      <c r="I58" s="39" t="str">
        <f>IF('②【入力】別紙_職員一覧（変更）'!I56="","",'②【入力】別紙_職員一覧（変更）'!I56)</f>
        <v/>
      </c>
      <c r="J58" s="3" t="str">
        <f>IF('②【入力】別紙_職員一覧（変更）'!J56="","",'②【入力】別紙_職員一覧（変更）'!J56)</f>
        <v/>
      </c>
      <c r="K58" s="3" t="str">
        <f>IF('②【入力】別紙_職員一覧（変更）'!K56="","",'②【入力】別紙_職員一覧（変更）'!K56)</f>
        <v/>
      </c>
      <c r="L58" s="3" t="str">
        <f>IF('②【入力】別紙_職員一覧（変更）'!L56="","",'②【入力】別紙_職員一覧（変更）'!L56)</f>
        <v>　　　　　</v>
      </c>
      <c r="M58" s="3" t="str">
        <f>IF('②【入力】別紙_職員一覧（変更）'!M56="","",'②【入力】別紙_職員一覧（変更）'!M56)</f>
        <v/>
      </c>
      <c r="N58" s="3" t="str">
        <f>IF('②【入力】別紙_職員一覧（変更）'!N56="","",'②【入力】別紙_職員一覧（変更）'!N56)</f>
        <v/>
      </c>
      <c r="O58" s="3" t="str">
        <f t="shared" si="1"/>
        <v/>
      </c>
      <c r="P58" s="3" t="str">
        <f t="shared" si="2"/>
        <v/>
      </c>
      <c r="Q58" s="3" t="str">
        <f t="shared" si="3"/>
        <v/>
      </c>
      <c r="R58" s="41"/>
      <c r="U58" s="18"/>
    </row>
    <row r="59" spans="1:24" ht="18" customHeight="1">
      <c r="A59" s="2">
        <v>45</v>
      </c>
      <c r="B59" s="2" t="str">
        <f t="shared" si="4"/>
        <v/>
      </c>
      <c r="C59" s="3" t="str">
        <f>IF('②【入力】別紙_職員一覧（変更）'!C57="","",'②【入力】別紙_職員一覧（変更）'!C57)</f>
        <v/>
      </c>
      <c r="D59" s="3" t="str">
        <f>IF('②【入力】別紙_職員一覧（変更）'!D57="","",'②【入力】別紙_職員一覧（変更）'!D57)</f>
        <v/>
      </c>
      <c r="E59" s="3" t="str">
        <f>IF('②【入力】別紙_職員一覧（変更）'!E57="","",'②【入力】別紙_職員一覧（変更）'!E57)</f>
        <v/>
      </c>
      <c r="F59" s="3" t="str">
        <f>IF('②【入力】別紙_職員一覧（変更）'!F57="","",'②【入力】別紙_職員一覧（変更）'!F57)</f>
        <v/>
      </c>
      <c r="G59" s="3" t="str">
        <f>IF('②【入力】別紙_職員一覧（変更）'!G57="","",'②【入力】別紙_職員一覧（変更）'!G57)</f>
        <v/>
      </c>
      <c r="H59" s="3" t="str">
        <f>IF('②【入力】別紙_職員一覧（変更）'!H57="","",'②【入力】別紙_職員一覧（変更）'!H57)</f>
        <v/>
      </c>
      <c r="I59" s="39" t="str">
        <f>IF('②【入力】別紙_職員一覧（変更）'!I57="","",'②【入力】別紙_職員一覧（変更）'!I57)</f>
        <v/>
      </c>
      <c r="J59" s="3" t="str">
        <f>IF('②【入力】別紙_職員一覧（変更）'!J57="","",'②【入力】別紙_職員一覧（変更）'!J57)</f>
        <v/>
      </c>
      <c r="K59" s="3" t="str">
        <f>IF('②【入力】別紙_職員一覧（変更）'!K57="","",'②【入力】別紙_職員一覧（変更）'!K57)</f>
        <v/>
      </c>
      <c r="L59" s="3" t="str">
        <f>IF('②【入力】別紙_職員一覧（変更）'!L57="","",'②【入力】別紙_職員一覧（変更）'!L57)</f>
        <v>　　　　　</v>
      </c>
      <c r="M59" s="3" t="str">
        <f>IF('②【入力】別紙_職員一覧（変更）'!M57="","",'②【入力】別紙_職員一覧（変更）'!M57)</f>
        <v/>
      </c>
      <c r="N59" s="3" t="str">
        <f>IF('②【入力】別紙_職員一覧（変更）'!N57="","",'②【入力】別紙_職員一覧（変更）'!N57)</f>
        <v/>
      </c>
      <c r="O59" s="3" t="str">
        <f t="shared" si="1"/>
        <v/>
      </c>
      <c r="P59" s="3" t="str">
        <f t="shared" si="2"/>
        <v/>
      </c>
      <c r="Q59" s="3" t="str">
        <f t="shared" si="3"/>
        <v/>
      </c>
      <c r="R59" s="41"/>
      <c r="U59" s="18"/>
    </row>
    <row r="60" spans="1:24" ht="18" customHeight="1">
      <c r="A60" s="2">
        <v>46</v>
      </c>
      <c r="B60" s="2" t="str">
        <f t="shared" si="4"/>
        <v/>
      </c>
      <c r="C60" s="3" t="str">
        <f>IF('②【入力】別紙_職員一覧（変更）'!C58="","",'②【入力】別紙_職員一覧（変更）'!C58)</f>
        <v/>
      </c>
      <c r="D60" s="3" t="str">
        <f>IF('②【入力】別紙_職員一覧（変更）'!D58="","",'②【入力】別紙_職員一覧（変更）'!D58)</f>
        <v/>
      </c>
      <c r="E60" s="3" t="str">
        <f>IF('②【入力】別紙_職員一覧（変更）'!E58="","",'②【入力】別紙_職員一覧（変更）'!E58)</f>
        <v/>
      </c>
      <c r="F60" s="3" t="str">
        <f>IF('②【入力】別紙_職員一覧（変更）'!F58="","",'②【入力】別紙_職員一覧（変更）'!F58)</f>
        <v/>
      </c>
      <c r="G60" s="3" t="str">
        <f>IF('②【入力】別紙_職員一覧（変更）'!G58="","",'②【入力】別紙_職員一覧（変更）'!G58)</f>
        <v/>
      </c>
      <c r="H60" s="3" t="str">
        <f>IF('②【入力】別紙_職員一覧（変更）'!H58="","",'②【入力】別紙_職員一覧（変更）'!H58)</f>
        <v/>
      </c>
      <c r="I60" s="39" t="str">
        <f>IF('②【入力】別紙_職員一覧（変更）'!I58="","",'②【入力】別紙_職員一覧（変更）'!I58)</f>
        <v/>
      </c>
      <c r="J60" s="3" t="str">
        <f>IF('②【入力】別紙_職員一覧（変更）'!J58="","",'②【入力】別紙_職員一覧（変更）'!J58)</f>
        <v/>
      </c>
      <c r="K60" s="3" t="str">
        <f>IF('②【入力】別紙_職員一覧（変更）'!K58="","",'②【入力】別紙_職員一覧（変更）'!K58)</f>
        <v/>
      </c>
      <c r="L60" s="3" t="str">
        <f>IF('②【入力】別紙_職員一覧（変更）'!L58="","",'②【入力】別紙_職員一覧（変更）'!L58)</f>
        <v>　　　　　</v>
      </c>
      <c r="M60" s="3" t="str">
        <f>IF('②【入力】別紙_職員一覧（変更）'!M58="","",'②【入力】別紙_職員一覧（変更）'!M58)</f>
        <v/>
      </c>
      <c r="N60" s="3" t="str">
        <f>IF('②【入力】別紙_職員一覧（変更）'!N58="","",'②【入力】別紙_職員一覧（変更）'!N58)</f>
        <v/>
      </c>
      <c r="O60" s="3" t="str">
        <f t="shared" si="1"/>
        <v/>
      </c>
      <c r="P60" s="3" t="str">
        <f t="shared" si="2"/>
        <v/>
      </c>
      <c r="Q60" s="3" t="str">
        <f t="shared" si="3"/>
        <v/>
      </c>
      <c r="R60" s="41"/>
      <c r="U60" s="18"/>
    </row>
    <row r="61" spans="1:24" ht="18" customHeight="1">
      <c r="A61" s="2">
        <v>47</v>
      </c>
      <c r="B61" s="2" t="str">
        <f t="shared" si="4"/>
        <v/>
      </c>
      <c r="C61" s="3" t="str">
        <f>IF('②【入力】別紙_職員一覧（変更）'!C59="","",'②【入力】別紙_職員一覧（変更）'!C59)</f>
        <v/>
      </c>
      <c r="D61" s="3" t="str">
        <f>IF('②【入力】別紙_職員一覧（変更）'!D59="","",'②【入力】別紙_職員一覧（変更）'!D59)</f>
        <v/>
      </c>
      <c r="E61" s="3" t="str">
        <f>IF('②【入力】別紙_職員一覧（変更）'!E59="","",'②【入力】別紙_職員一覧（変更）'!E59)</f>
        <v/>
      </c>
      <c r="F61" s="3" t="str">
        <f>IF('②【入力】別紙_職員一覧（変更）'!F59="","",'②【入力】別紙_職員一覧（変更）'!F59)</f>
        <v/>
      </c>
      <c r="G61" s="3" t="str">
        <f>IF('②【入力】別紙_職員一覧（変更）'!G59="","",'②【入力】別紙_職員一覧（変更）'!G59)</f>
        <v/>
      </c>
      <c r="H61" s="3" t="str">
        <f>IF('②【入力】別紙_職員一覧（変更）'!H59="","",'②【入力】別紙_職員一覧（変更）'!H59)</f>
        <v/>
      </c>
      <c r="I61" s="39" t="str">
        <f>IF('②【入力】別紙_職員一覧（変更）'!I59="","",'②【入力】別紙_職員一覧（変更）'!I59)</f>
        <v/>
      </c>
      <c r="J61" s="3" t="str">
        <f>IF('②【入力】別紙_職員一覧（変更）'!J59="","",'②【入力】別紙_職員一覧（変更）'!J59)</f>
        <v/>
      </c>
      <c r="K61" s="3" t="str">
        <f>IF('②【入力】別紙_職員一覧（変更）'!K59="","",'②【入力】別紙_職員一覧（変更）'!K59)</f>
        <v/>
      </c>
      <c r="L61" s="3" t="str">
        <f>IF('②【入力】別紙_職員一覧（変更）'!L59="","",'②【入力】別紙_職員一覧（変更）'!L59)</f>
        <v>　　　　　</v>
      </c>
      <c r="M61" s="3" t="str">
        <f>IF('②【入力】別紙_職員一覧（変更）'!M59="","",'②【入力】別紙_職員一覧（変更）'!M59)</f>
        <v/>
      </c>
      <c r="N61" s="3" t="str">
        <f>IF('②【入力】別紙_職員一覧（変更）'!N59="","",'②【入力】別紙_職員一覧（変更）'!N59)</f>
        <v/>
      </c>
      <c r="O61" s="3" t="str">
        <f t="shared" si="1"/>
        <v/>
      </c>
      <c r="P61" s="3" t="str">
        <f t="shared" si="2"/>
        <v/>
      </c>
      <c r="Q61" s="3" t="str">
        <f t="shared" si="3"/>
        <v/>
      </c>
      <c r="R61" s="41"/>
      <c r="U61" s="18"/>
    </row>
    <row r="62" spans="1:24" ht="18" customHeight="1">
      <c r="A62" s="2">
        <v>48</v>
      </c>
      <c r="B62" s="2" t="str">
        <f t="shared" si="4"/>
        <v/>
      </c>
      <c r="C62" s="3" t="str">
        <f>IF('②【入力】別紙_職員一覧（変更）'!C60="","",'②【入力】別紙_職員一覧（変更）'!C60)</f>
        <v/>
      </c>
      <c r="D62" s="3" t="str">
        <f>IF('②【入力】別紙_職員一覧（変更）'!D60="","",'②【入力】別紙_職員一覧（変更）'!D60)</f>
        <v/>
      </c>
      <c r="E62" s="3" t="str">
        <f>IF('②【入力】別紙_職員一覧（変更）'!E60="","",'②【入力】別紙_職員一覧（変更）'!E60)</f>
        <v/>
      </c>
      <c r="F62" s="3" t="str">
        <f>IF('②【入力】別紙_職員一覧（変更）'!F60="","",'②【入力】別紙_職員一覧（変更）'!F60)</f>
        <v/>
      </c>
      <c r="G62" s="3" t="str">
        <f>IF('②【入力】別紙_職員一覧（変更）'!G60="","",'②【入力】別紙_職員一覧（変更）'!G60)</f>
        <v/>
      </c>
      <c r="H62" s="3" t="str">
        <f>IF('②【入力】別紙_職員一覧（変更）'!H60="","",'②【入力】別紙_職員一覧（変更）'!H60)</f>
        <v/>
      </c>
      <c r="I62" s="39" t="str">
        <f>IF('②【入力】別紙_職員一覧（変更）'!I60="","",'②【入力】別紙_職員一覧（変更）'!I60)</f>
        <v/>
      </c>
      <c r="J62" s="3" t="str">
        <f>IF('②【入力】別紙_職員一覧（変更）'!J60="","",'②【入力】別紙_職員一覧（変更）'!J60)</f>
        <v/>
      </c>
      <c r="K62" s="3" t="str">
        <f>IF('②【入力】別紙_職員一覧（変更）'!K60="","",'②【入力】別紙_職員一覧（変更）'!K60)</f>
        <v/>
      </c>
      <c r="L62" s="3" t="str">
        <f>IF('②【入力】別紙_職員一覧（変更）'!L60="","",'②【入力】別紙_職員一覧（変更）'!L60)</f>
        <v>　　　　　</v>
      </c>
      <c r="M62" s="3" t="str">
        <f>IF('②【入力】別紙_職員一覧（変更）'!M60="","",'②【入力】別紙_職員一覧（変更）'!M60)</f>
        <v/>
      </c>
      <c r="N62" s="3" t="str">
        <f>IF('②【入力】別紙_職員一覧（変更）'!N60="","",'②【入力】別紙_職員一覧（変更）'!N60)</f>
        <v/>
      </c>
      <c r="O62" s="3" t="str">
        <f t="shared" si="1"/>
        <v/>
      </c>
      <c r="P62" s="3" t="str">
        <f t="shared" si="2"/>
        <v/>
      </c>
      <c r="Q62" s="3" t="str">
        <f t="shared" si="3"/>
        <v/>
      </c>
      <c r="R62" s="41"/>
      <c r="U62" s="18"/>
    </row>
    <row r="63" spans="1:24" ht="18" customHeight="1">
      <c r="A63" s="2">
        <v>49</v>
      </c>
      <c r="B63" s="2" t="str">
        <f t="shared" si="4"/>
        <v/>
      </c>
      <c r="C63" s="3" t="str">
        <f>IF('②【入力】別紙_職員一覧（変更）'!C61="","",'②【入力】別紙_職員一覧（変更）'!C61)</f>
        <v/>
      </c>
      <c r="D63" s="3" t="str">
        <f>IF('②【入力】別紙_職員一覧（変更）'!D61="","",'②【入力】別紙_職員一覧（変更）'!D61)</f>
        <v/>
      </c>
      <c r="E63" s="3" t="str">
        <f>IF('②【入力】別紙_職員一覧（変更）'!E61="","",'②【入力】別紙_職員一覧（変更）'!E61)</f>
        <v/>
      </c>
      <c r="F63" s="3" t="str">
        <f>IF('②【入力】別紙_職員一覧（変更）'!F61="","",'②【入力】別紙_職員一覧（変更）'!F61)</f>
        <v/>
      </c>
      <c r="G63" s="3" t="str">
        <f>IF('②【入力】別紙_職員一覧（変更）'!G61="","",'②【入力】別紙_職員一覧（変更）'!G61)</f>
        <v/>
      </c>
      <c r="H63" s="3" t="str">
        <f>IF('②【入力】別紙_職員一覧（変更）'!H61="","",'②【入力】別紙_職員一覧（変更）'!H61)</f>
        <v/>
      </c>
      <c r="I63" s="39" t="str">
        <f>IF('②【入力】別紙_職員一覧（変更）'!I61="","",'②【入力】別紙_職員一覧（変更）'!I61)</f>
        <v/>
      </c>
      <c r="J63" s="3" t="str">
        <f>IF('②【入力】別紙_職員一覧（変更）'!J61="","",'②【入力】別紙_職員一覧（変更）'!J61)</f>
        <v/>
      </c>
      <c r="K63" s="3" t="str">
        <f>IF('②【入力】別紙_職員一覧（変更）'!K61="","",'②【入力】別紙_職員一覧（変更）'!K61)</f>
        <v/>
      </c>
      <c r="L63" s="3" t="str">
        <f>IF('②【入力】別紙_職員一覧（変更）'!L61="","",'②【入力】別紙_職員一覧（変更）'!L61)</f>
        <v>　　　　　</v>
      </c>
      <c r="M63" s="3" t="str">
        <f>IF('②【入力】別紙_職員一覧（変更）'!M61="","",'②【入力】別紙_職員一覧（変更）'!M61)</f>
        <v/>
      </c>
      <c r="N63" s="3" t="str">
        <f>IF('②【入力】別紙_職員一覧（変更）'!N61="","",'②【入力】別紙_職員一覧（変更）'!N61)</f>
        <v/>
      </c>
      <c r="O63" s="3" t="str">
        <f t="shared" si="1"/>
        <v/>
      </c>
      <c r="P63" s="3" t="str">
        <f t="shared" si="2"/>
        <v/>
      </c>
      <c r="Q63" s="3" t="str">
        <f t="shared" si="3"/>
        <v/>
      </c>
      <c r="R63" s="41"/>
      <c r="U63" s="18"/>
    </row>
    <row r="64" spans="1:24" ht="18" customHeight="1">
      <c r="A64" s="2">
        <v>50</v>
      </c>
      <c r="B64" s="2" t="str">
        <f t="shared" si="4"/>
        <v/>
      </c>
      <c r="C64" s="3" t="str">
        <f>IF('②【入力】別紙_職員一覧（変更）'!C62="","",'②【入力】別紙_職員一覧（変更）'!C62)</f>
        <v/>
      </c>
      <c r="D64" s="3" t="str">
        <f>IF('②【入力】別紙_職員一覧（変更）'!D62="","",'②【入力】別紙_職員一覧（変更）'!D62)</f>
        <v/>
      </c>
      <c r="E64" s="3" t="str">
        <f>IF('②【入力】別紙_職員一覧（変更）'!E62="","",'②【入力】別紙_職員一覧（変更）'!E62)</f>
        <v/>
      </c>
      <c r="F64" s="3" t="str">
        <f>IF('②【入力】別紙_職員一覧（変更）'!F62="","",'②【入力】別紙_職員一覧（変更）'!F62)</f>
        <v/>
      </c>
      <c r="G64" s="3" t="str">
        <f>IF('②【入力】別紙_職員一覧（変更）'!G62="","",'②【入力】別紙_職員一覧（変更）'!G62)</f>
        <v/>
      </c>
      <c r="H64" s="3" t="str">
        <f>IF('②【入力】別紙_職員一覧（変更）'!H62="","",'②【入力】別紙_職員一覧（変更）'!H62)</f>
        <v/>
      </c>
      <c r="I64" s="39" t="str">
        <f>IF('②【入力】別紙_職員一覧（変更）'!I62="","",'②【入力】別紙_職員一覧（変更）'!I62)</f>
        <v/>
      </c>
      <c r="J64" s="3" t="str">
        <f>IF('②【入力】別紙_職員一覧（変更）'!J62="","",'②【入力】別紙_職員一覧（変更）'!J62)</f>
        <v/>
      </c>
      <c r="K64" s="3" t="str">
        <f>IF('②【入力】別紙_職員一覧（変更）'!K62="","",'②【入力】別紙_職員一覧（変更）'!K62)</f>
        <v/>
      </c>
      <c r="L64" s="3" t="str">
        <f>IF('②【入力】別紙_職員一覧（変更）'!L62="","",'②【入力】別紙_職員一覧（変更）'!L62)</f>
        <v>　　　　　</v>
      </c>
      <c r="M64" s="3" t="str">
        <f>IF('②【入力】別紙_職員一覧（変更）'!M62="","",'②【入力】別紙_職員一覧（変更）'!M62)</f>
        <v/>
      </c>
      <c r="N64" s="3" t="str">
        <f>IF('②【入力】別紙_職員一覧（変更）'!N62="","",'②【入力】別紙_職員一覧（変更）'!N62)</f>
        <v/>
      </c>
      <c r="O64" s="3" t="str">
        <f t="shared" si="1"/>
        <v/>
      </c>
      <c r="P64" s="3" t="str">
        <f t="shared" si="2"/>
        <v/>
      </c>
      <c r="Q64" s="3" t="str">
        <f t="shared" si="3"/>
        <v/>
      </c>
      <c r="R64" s="41"/>
      <c r="U64" s="18"/>
    </row>
    <row r="65" spans="1:24" ht="18" customHeight="1">
      <c r="A65" s="2">
        <v>51</v>
      </c>
      <c r="B65" s="2" t="str">
        <f t="shared" si="4"/>
        <v/>
      </c>
      <c r="C65" s="3" t="str">
        <f>IF('②【入力】別紙_職員一覧（変更）'!C63="","",'②【入力】別紙_職員一覧（変更）'!C63)</f>
        <v/>
      </c>
      <c r="D65" s="3" t="str">
        <f>IF('②【入力】別紙_職員一覧（変更）'!D63="","",'②【入力】別紙_職員一覧（変更）'!D63)</f>
        <v/>
      </c>
      <c r="E65" s="3" t="str">
        <f>IF('②【入力】別紙_職員一覧（変更）'!E63="","",'②【入力】別紙_職員一覧（変更）'!E63)</f>
        <v/>
      </c>
      <c r="F65" s="3" t="str">
        <f>IF('②【入力】別紙_職員一覧（変更）'!F63="","",'②【入力】別紙_職員一覧（変更）'!F63)</f>
        <v/>
      </c>
      <c r="G65" s="3" t="str">
        <f>IF('②【入力】別紙_職員一覧（変更）'!G63="","",'②【入力】別紙_職員一覧（変更）'!G63)</f>
        <v/>
      </c>
      <c r="H65" s="3" t="str">
        <f>IF('②【入力】別紙_職員一覧（変更）'!H63="","",'②【入力】別紙_職員一覧（変更）'!H63)</f>
        <v/>
      </c>
      <c r="I65" s="39" t="str">
        <f>IF('②【入力】別紙_職員一覧（変更）'!I63="","",'②【入力】別紙_職員一覧（変更）'!I63)</f>
        <v/>
      </c>
      <c r="J65" s="3" t="str">
        <f>IF('②【入力】別紙_職員一覧（変更）'!J63="","",'②【入力】別紙_職員一覧（変更）'!J63)</f>
        <v/>
      </c>
      <c r="K65" s="3" t="str">
        <f>IF('②【入力】別紙_職員一覧（変更）'!K63="","",'②【入力】別紙_職員一覧（変更）'!K63)</f>
        <v/>
      </c>
      <c r="L65" s="3" t="str">
        <f>IF('②【入力】別紙_職員一覧（変更）'!L63="","",'②【入力】別紙_職員一覧（変更）'!L63)</f>
        <v>　　　　　</v>
      </c>
      <c r="M65" s="3" t="str">
        <f>IF('②【入力】別紙_職員一覧（変更）'!M63="","",'②【入力】別紙_職員一覧（変更）'!M63)</f>
        <v/>
      </c>
      <c r="N65" s="3" t="str">
        <f>IF('②【入力】別紙_職員一覧（変更）'!N63="","",'②【入力】別紙_職員一覧（変更）'!N63)</f>
        <v/>
      </c>
      <c r="O65" s="3" t="str">
        <f t="shared" si="1"/>
        <v/>
      </c>
      <c r="P65" s="3" t="str">
        <f t="shared" si="2"/>
        <v/>
      </c>
      <c r="Q65" s="3" t="str">
        <f t="shared" si="3"/>
        <v/>
      </c>
      <c r="R65" s="41"/>
      <c r="U65" s="18"/>
      <c r="X65" s="14"/>
    </row>
    <row r="66" spans="1:24" ht="18" customHeight="1">
      <c r="A66" s="2">
        <v>52</v>
      </c>
      <c r="B66" s="2" t="str">
        <f t="shared" si="4"/>
        <v/>
      </c>
      <c r="C66" s="3" t="str">
        <f>IF('②【入力】別紙_職員一覧（変更）'!C64="","",'②【入力】別紙_職員一覧（変更）'!C64)</f>
        <v/>
      </c>
      <c r="D66" s="3" t="str">
        <f>IF('②【入力】別紙_職員一覧（変更）'!D64="","",'②【入力】別紙_職員一覧（変更）'!D64)</f>
        <v/>
      </c>
      <c r="E66" s="3" t="str">
        <f>IF('②【入力】別紙_職員一覧（変更）'!E64="","",'②【入力】別紙_職員一覧（変更）'!E64)</f>
        <v/>
      </c>
      <c r="F66" s="3" t="str">
        <f>IF('②【入力】別紙_職員一覧（変更）'!F64="","",'②【入力】別紙_職員一覧（変更）'!F64)</f>
        <v/>
      </c>
      <c r="G66" s="3" t="str">
        <f>IF('②【入力】別紙_職員一覧（変更）'!G64="","",'②【入力】別紙_職員一覧（変更）'!G64)</f>
        <v/>
      </c>
      <c r="H66" s="3" t="str">
        <f>IF('②【入力】別紙_職員一覧（変更）'!H64="","",'②【入力】別紙_職員一覧（変更）'!H64)</f>
        <v/>
      </c>
      <c r="I66" s="39" t="str">
        <f>IF('②【入力】別紙_職員一覧（変更）'!I64="","",'②【入力】別紙_職員一覧（変更）'!I64)</f>
        <v/>
      </c>
      <c r="J66" s="3" t="str">
        <f>IF('②【入力】別紙_職員一覧（変更）'!J64="","",'②【入力】別紙_職員一覧（変更）'!J64)</f>
        <v/>
      </c>
      <c r="K66" s="3" t="str">
        <f>IF('②【入力】別紙_職員一覧（変更）'!K64="","",'②【入力】別紙_職員一覧（変更）'!K64)</f>
        <v/>
      </c>
      <c r="L66" s="3" t="str">
        <f>IF('②【入力】別紙_職員一覧（変更）'!L64="","",'②【入力】別紙_職員一覧（変更）'!L64)</f>
        <v>　　　　　</v>
      </c>
      <c r="M66" s="3" t="str">
        <f>IF('②【入力】別紙_職員一覧（変更）'!M64="","",'②【入力】別紙_職員一覧（変更）'!M64)</f>
        <v/>
      </c>
      <c r="N66" s="3" t="str">
        <f>IF('②【入力】別紙_職員一覧（変更）'!N64="","",'②【入力】別紙_職員一覧（変更）'!N64)</f>
        <v/>
      </c>
      <c r="O66" s="3" t="str">
        <f t="shared" si="1"/>
        <v/>
      </c>
      <c r="P66" s="3" t="str">
        <f t="shared" si="2"/>
        <v/>
      </c>
      <c r="Q66" s="3" t="str">
        <f t="shared" si="3"/>
        <v/>
      </c>
      <c r="R66" s="41"/>
      <c r="U66" s="18"/>
    </row>
    <row r="67" spans="1:24" ht="18" customHeight="1">
      <c r="A67" s="2">
        <v>53</v>
      </c>
      <c r="B67" s="2" t="str">
        <f t="shared" si="4"/>
        <v/>
      </c>
      <c r="C67" s="3" t="str">
        <f>IF('②【入力】別紙_職員一覧（変更）'!C65="","",'②【入力】別紙_職員一覧（変更）'!C65)</f>
        <v/>
      </c>
      <c r="D67" s="3" t="str">
        <f>IF('②【入力】別紙_職員一覧（変更）'!D65="","",'②【入力】別紙_職員一覧（変更）'!D65)</f>
        <v/>
      </c>
      <c r="E67" s="3" t="str">
        <f>IF('②【入力】別紙_職員一覧（変更）'!E65="","",'②【入力】別紙_職員一覧（変更）'!E65)</f>
        <v/>
      </c>
      <c r="F67" s="3" t="str">
        <f>IF('②【入力】別紙_職員一覧（変更）'!F65="","",'②【入力】別紙_職員一覧（変更）'!F65)</f>
        <v/>
      </c>
      <c r="G67" s="3" t="str">
        <f>IF('②【入力】別紙_職員一覧（変更）'!G65="","",'②【入力】別紙_職員一覧（変更）'!G65)</f>
        <v/>
      </c>
      <c r="H67" s="3" t="str">
        <f>IF('②【入力】別紙_職員一覧（変更）'!H65="","",'②【入力】別紙_職員一覧（変更）'!H65)</f>
        <v/>
      </c>
      <c r="I67" s="39" t="str">
        <f>IF('②【入力】別紙_職員一覧（変更）'!I65="","",'②【入力】別紙_職員一覧（変更）'!I65)</f>
        <v/>
      </c>
      <c r="J67" s="3" t="str">
        <f>IF('②【入力】別紙_職員一覧（変更）'!J65="","",'②【入力】別紙_職員一覧（変更）'!J65)</f>
        <v/>
      </c>
      <c r="K67" s="3" t="str">
        <f>IF('②【入力】別紙_職員一覧（変更）'!K65="","",'②【入力】別紙_職員一覧（変更）'!K65)</f>
        <v/>
      </c>
      <c r="L67" s="3" t="str">
        <f>IF('②【入力】別紙_職員一覧（変更）'!L65="","",'②【入力】別紙_職員一覧（変更）'!L65)</f>
        <v>　　　　　</v>
      </c>
      <c r="M67" s="3" t="str">
        <f>IF('②【入力】別紙_職員一覧（変更）'!M65="","",'②【入力】別紙_職員一覧（変更）'!M65)</f>
        <v/>
      </c>
      <c r="N67" s="3" t="str">
        <f>IF('②【入力】別紙_職員一覧（変更）'!N65="","",'②【入力】別紙_職員一覧（変更）'!N65)</f>
        <v/>
      </c>
      <c r="O67" s="3" t="str">
        <f t="shared" si="1"/>
        <v/>
      </c>
      <c r="P67" s="3" t="str">
        <f t="shared" si="2"/>
        <v/>
      </c>
      <c r="Q67" s="3" t="str">
        <f t="shared" si="3"/>
        <v/>
      </c>
      <c r="R67" s="41"/>
      <c r="U67" s="18"/>
    </row>
    <row r="68" spans="1:24" ht="18" customHeight="1">
      <c r="A68" s="2">
        <v>54</v>
      </c>
      <c r="B68" s="2" t="str">
        <f t="shared" si="4"/>
        <v/>
      </c>
      <c r="C68" s="3" t="str">
        <f>IF('②【入力】別紙_職員一覧（変更）'!C66="","",'②【入力】別紙_職員一覧（変更）'!C66)</f>
        <v/>
      </c>
      <c r="D68" s="3" t="str">
        <f>IF('②【入力】別紙_職員一覧（変更）'!D66="","",'②【入力】別紙_職員一覧（変更）'!D66)</f>
        <v/>
      </c>
      <c r="E68" s="3" t="str">
        <f>IF('②【入力】別紙_職員一覧（変更）'!E66="","",'②【入力】別紙_職員一覧（変更）'!E66)</f>
        <v/>
      </c>
      <c r="F68" s="3" t="str">
        <f>IF('②【入力】別紙_職員一覧（変更）'!F66="","",'②【入力】別紙_職員一覧（変更）'!F66)</f>
        <v/>
      </c>
      <c r="G68" s="3" t="str">
        <f>IF('②【入力】別紙_職員一覧（変更）'!G66="","",'②【入力】別紙_職員一覧（変更）'!G66)</f>
        <v/>
      </c>
      <c r="H68" s="3" t="str">
        <f>IF('②【入力】別紙_職員一覧（変更）'!H66="","",'②【入力】別紙_職員一覧（変更）'!H66)</f>
        <v/>
      </c>
      <c r="I68" s="39" t="str">
        <f>IF('②【入力】別紙_職員一覧（変更）'!I66="","",'②【入力】別紙_職員一覧（変更）'!I66)</f>
        <v/>
      </c>
      <c r="J68" s="3" t="str">
        <f>IF('②【入力】別紙_職員一覧（変更）'!J66="","",'②【入力】別紙_職員一覧（変更）'!J66)</f>
        <v/>
      </c>
      <c r="K68" s="3" t="str">
        <f>IF('②【入力】別紙_職員一覧（変更）'!K66="","",'②【入力】別紙_職員一覧（変更）'!K66)</f>
        <v/>
      </c>
      <c r="L68" s="3" t="str">
        <f>IF('②【入力】別紙_職員一覧（変更）'!L66="","",'②【入力】別紙_職員一覧（変更）'!L66)</f>
        <v>　　　　　</v>
      </c>
      <c r="M68" s="3" t="str">
        <f>IF('②【入力】別紙_職員一覧（変更）'!M66="","",'②【入力】別紙_職員一覧（変更）'!M66)</f>
        <v/>
      </c>
      <c r="N68" s="3" t="str">
        <f>IF('②【入力】別紙_職員一覧（変更）'!N66="","",'②【入力】別紙_職員一覧（変更）'!N66)</f>
        <v/>
      </c>
      <c r="O68" s="3" t="str">
        <f t="shared" si="1"/>
        <v/>
      </c>
      <c r="P68" s="3" t="str">
        <f t="shared" si="2"/>
        <v/>
      </c>
      <c r="Q68" s="3" t="str">
        <f t="shared" si="3"/>
        <v/>
      </c>
      <c r="R68" s="41"/>
      <c r="U68" s="18"/>
    </row>
    <row r="69" spans="1:24" ht="18" customHeight="1">
      <c r="A69" s="2">
        <v>55</v>
      </c>
      <c r="B69" s="2" t="str">
        <f t="shared" si="4"/>
        <v/>
      </c>
      <c r="C69" s="3" t="str">
        <f>IF('②【入力】別紙_職員一覧（変更）'!C67="","",'②【入力】別紙_職員一覧（変更）'!C67)</f>
        <v/>
      </c>
      <c r="D69" s="3" t="str">
        <f>IF('②【入力】別紙_職員一覧（変更）'!D67="","",'②【入力】別紙_職員一覧（変更）'!D67)</f>
        <v/>
      </c>
      <c r="E69" s="3" t="str">
        <f>IF('②【入力】別紙_職員一覧（変更）'!E67="","",'②【入力】別紙_職員一覧（変更）'!E67)</f>
        <v/>
      </c>
      <c r="F69" s="3" t="str">
        <f>IF('②【入力】別紙_職員一覧（変更）'!F67="","",'②【入力】別紙_職員一覧（変更）'!F67)</f>
        <v/>
      </c>
      <c r="G69" s="3" t="str">
        <f>IF('②【入力】別紙_職員一覧（変更）'!G67="","",'②【入力】別紙_職員一覧（変更）'!G67)</f>
        <v/>
      </c>
      <c r="H69" s="3" t="str">
        <f>IF('②【入力】別紙_職員一覧（変更）'!H67="","",'②【入力】別紙_職員一覧（変更）'!H67)</f>
        <v/>
      </c>
      <c r="I69" s="39" t="str">
        <f>IF('②【入力】別紙_職員一覧（変更）'!I67="","",'②【入力】別紙_職員一覧（変更）'!I67)</f>
        <v/>
      </c>
      <c r="J69" s="3" t="str">
        <f>IF('②【入力】別紙_職員一覧（変更）'!J67="","",'②【入力】別紙_職員一覧（変更）'!J67)</f>
        <v/>
      </c>
      <c r="K69" s="3" t="str">
        <f>IF('②【入力】別紙_職員一覧（変更）'!K67="","",'②【入力】別紙_職員一覧（変更）'!K67)</f>
        <v/>
      </c>
      <c r="L69" s="3" t="str">
        <f>IF('②【入力】別紙_職員一覧（変更）'!L67="","",'②【入力】別紙_職員一覧（変更）'!L67)</f>
        <v>　　　　　</v>
      </c>
      <c r="M69" s="3" t="str">
        <f>IF('②【入力】別紙_職員一覧（変更）'!M67="","",'②【入力】別紙_職員一覧（変更）'!M67)</f>
        <v/>
      </c>
      <c r="N69" s="3" t="str">
        <f>IF('②【入力】別紙_職員一覧（変更）'!N67="","",'②【入力】別紙_職員一覧（変更）'!N67)</f>
        <v/>
      </c>
      <c r="O69" s="3" t="str">
        <f t="shared" si="1"/>
        <v/>
      </c>
      <c r="P69" s="3" t="str">
        <f t="shared" si="2"/>
        <v/>
      </c>
      <c r="Q69" s="3" t="str">
        <f t="shared" si="3"/>
        <v/>
      </c>
      <c r="R69" s="41"/>
      <c r="U69" s="18"/>
    </row>
    <row r="70" spans="1:24" ht="18" customHeight="1">
      <c r="A70" s="2">
        <v>56</v>
      </c>
      <c r="B70" s="2" t="str">
        <f t="shared" si="4"/>
        <v/>
      </c>
      <c r="C70" s="3" t="str">
        <f>IF('②【入力】別紙_職員一覧（変更）'!C68="","",'②【入力】別紙_職員一覧（変更）'!C68)</f>
        <v/>
      </c>
      <c r="D70" s="3" t="str">
        <f>IF('②【入力】別紙_職員一覧（変更）'!D68="","",'②【入力】別紙_職員一覧（変更）'!D68)</f>
        <v/>
      </c>
      <c r="E70" s="3" t="str">
        <f>IF('②【入力】別紙_職員一覧（変更）'!E68="","",'②【入力】別紙_職員一覧（変更）'!E68)</f>
        <v/>
      </c>
      <c r="F70" s="3" t="str">
        <f>IF('②【入力】別紙_職員一覧（変更）'!F68="","",'②【入力】別紙_職員一覧（変更）'!F68)</f>
        <v/>
      </c>
      <c r="G70" s="3" t="str">
        <f>IF('②【入力】別紙_職員一覧（変更）'!G68="","",'②【入力】別紙_職員一覧（変更）'!G68)</f>
        <v/>
      </c>
      <c r="H70" s="3" t="str">
        <f>IF('②【入力】別紙_職員一覧（変更）'!H68="","",'②【入力】別紙_職員一覧（変更）'!H68)</f>
        <v/>
      </c>
      <c r="I70" s="39" t="str">
        <f>IF('②【入力】別紙_職員一覧（変更）'!I68="","",'②【入力】別紙_職員一覧（変更）'!I68)</f>
        <v/>
      </c>
      <c r="J70" s="3" t="str">
        <f>IF('②【入力】別紙_職員一覧（変更）'!J68="","",'②【入力】別紙_職員一覧（変更）'!J68)</f>
        <v/>
      </c>
      <c r="K70" s="3" t="str">
        <f>IF('②【入力】別紙_職員一覧（変更）'!K68="","",'②【入力】別紙_職員一覧（変更）'!K68)</f>
        <v/>
      </c>
      <c r="L70" s="3" t="str">
        <f>IF('②【入力】別紙_職員一覧（変更）'!L68="","",'②【入力】別紙_職員一覧（変更）'!L68)</f>
        <v>　　　　　</v>
      </c>
      <c r="M70" s="3" t="str">
        <f>IF('②【入力】別紙_職員一覧（変更）'!M68="","",'②【入力】別紙_職員一覧（変更）'!M68)</f>
        <v/>
      </c>
      <c r="N70" s="3" t="str">
        <f>IF('②【入力】別紙_職員一覧（変更）'!N68="","",'②【入力】別紙_職員一覧（変更）'!N68)</f>
        <v/>
      </c>
      <c r="O70" s="3" t="str">
        <f t="shared" si="1"/>
        <v/>
      </c>
      <c r="P70" s="3" t="str">
        <f t="shared" si="2"/>
        <v/>
      </c>
      <c r="Q70" s="3" t="str">
        <f t="shared" si="3"/>
        <v/>
      </c>
      <c r="R70" s="41"/>
      <c r="U70" s="18"/>
    </row>
    <row r="71" spans="1:24" ht="18" customHeight="1">
      <c r="A71" s="2">
        <v>57</v>
      </c>
      <c r="B71" s="2" t="str">
        <f t="shared" si="4"/>
        <v/>
      </c>
      <c r="C71" s="3" t="str">
        <f>IF('②【入力】別紙_職員一覧（変更）'!C69="","",'②【入力】別紙_職員一覧（変更）'!C69)</f>
        <v/>
      </c>
      <c r="D71" s="3" t="str">
        <f>IF('②【入力】別紙_職員一覧（変更）'!D69="","",'②【入力】別紙_職員一覧（変更）'!D69)</f>
        <v/>
      </c>
      <c r="E71" s="3" t="str">
        <f>IF('②【入力】別紙_職員一覧（変更）'!E69="","",'②【入力】別紙_職員一覧（変更）'!E69)</f>
        <v/>
      </c>
      <c r="F71" s="3" t="str">
        <f>IF('②【入力】別紙_職員一覧（変更）'!F69="","",'②【入力】別紙_職員一覧（変更）'!F69)</f>
        <v/>
      </c>
      <c r="G71" s="3" t="str">
        <f>IF('②【入力】別紙_職員一覧（変更）'!G69="","",'②【入力】別紙_職員一覧（変更）'!G69)</f>
        <v/>
      </c>
      <c r="H71" s="3" t="str">
        <f>IF('②【入力】別紙_職員一覧（変更）'!H69="","",'②【入力】別紙_職員一覧（変更）'!H69)</f>
        <v/>
      </c>
      <c r="I71" s="39" t="str">
        <f>IF('②【入力】別紙_職員一覧（変更）'!I69="","",'②【入力】別紙_職員一覧（変更）'!I69)</f>
        <v/>
      </c>
      <c r="J71" s="3" t="str">
        <f>IF('②【入力】別紙_職員一覧（変更）'!J69="","",'②【入力】別紙_職員一覧（変更）'!J69)</f>
        <v/>
      </c>
      <c r="K71" s="3" t="str">
        <f>IF('②【入力】別紙_職員一覧（変更）'!K69="","",'②【入力】別紙_職員一覧（変更）'!K69)</f>
        <v/>
      </c>
      <c r="L71" s="3" t="str">
        <f>IF('②【入力】別紙_職員一覧（変更）'!L69="","",'②【入力】別紙_職員一覧（変更）'!L69)</f>
        <v>　　　　　</v>
      </c>
      <c r="M71" s="3" t="str">
        <f>IF('②【入力】別紙_職員一覧（変更）'!M69="","",'②【入力】別紙_職員一覧（変更）'!M69)</f>
        <v/>
      </c>
      <c r="N71" s="3" t="str">
        <f>IF('②【入力】別紙_職員一覧（変更）'!N69="","",'②【入力】別紙_職員一覧（変更）'!N69)</f>
        <v/>
      </c>
      <c r="O71" s="3" t="str">
        <f t="shared" si="1"/>
        <v/>
      </c>
      <c r="P71" s="3" t="str">
        <f t="shared" si="2"/>
        <v/>
      </c>
      <c r="Q71" s="3" t="str">
        <f t="shared" si="3"/>
        <v/>
      </c>
      <c r="R71" s="41"/>
      <c r="U71" s="18"/>
    </row>
    <row r="72" spans="1:24" ht="18" customHeight="1">
      <c r="A72" s="2">
        <v>58</v>
      </c>
      <c r="B72" s="2" t="str">
        <f t="shared" si="4"/>
        <v/>
      </c>
      <c r="C72" s="3" t="str">
        <f>IF('②【入力】別紙_職員一覧（変更）'!C70="","",'②【入力】別紙_職員一覧（変更）'!C70)</f>
        <v/>
      </c>
      <c r="D72" s="3" t="str">
        <f>IF('②【入力】別紙_職員一覧（変更）'!D70="","",'②【入力】別紙_職員一覧（変更）'!D70)</f>
        <v/>
      </c>
      <c r="E72" s="3" t="str">
        <f>IF('②【入力】別紙_職員一覧（変更）'!E70="","",'②【入力】別紙_職員一覧（変更）'!E70)</f>
        <v/>
      </c>
      <c r="F72" s="3" t="str">
        <f>IF('②【入力】別紙_職員一覧（変更）'!F70="","",'②【入力】別紙_職員一覧（変更）'!F70)</f>
        <v/>
      </c>
      <c r="G72" s="3" t="str">
        <f>IF('②【入力】別紙_職員一覧（変更）'!G70="","",'②【入力】別紙_職員一覧（変更）'!G70)</f>
        <v/>
      </c>
      <c r="H72" s="3" t="str">
        <f>IF('②【入力】別紙_職員一覧（変更）'!H70="","",'②【入力】別紙_職員一覧（変更）'!H70)</f>
        <v/>
      </c>
      <c r="I72" s="39" t="str">
        <f>IF('②【入力】別紙_職員一覧（変更）'!I70="","",'②【入力】別紙_職員一覧（変更）'!I70)</f>
        <v/>
      </c>
      <c r="J72" s="3" t="str">
        <f>IF('②【入力】別紙_職員一覧（変更）'!J70="","",'②【入力】別紙_職員一覧（変更）'!J70)</f>
        <v/>
      </c>
      <c r="K72" s="3" t="str">
        <f>IF('②【入力】別紙_職員一覧（変更）'!K70="","",'②【入力】別紙_職員一覧（変更）'!K70)</f>
        <v/>
      </c>
      <c r="L72" s="3" t="str">
        <f>IF('②【入力】別紙_職員一覧（変更）'!L70="","",'②【入力】別紙_職員一覧（変更）'!L70)</f>
        <v>　　　　　</v>
      </c>
      <c r="M72" s="3" t="str">
        <f>IF('②【入力】別紙_職員一覧（変更）'!M70="","",'②【入力】別紙_職員一覧（変更）'!M70)</f>
        <v/>
      </c>
      <c r="N72" s="3" t="str">
        <f>IF('②【入力】別紙_職員一覧（変更）'!N70="","",'②【入力】別紙_職員一覧（変更）'!N70)</f>
        <v/>
      </c>
      <c r="O72" s="3" t="str">
        <f t="shared" si="1"/>
        <v/>
      </c>
      <c r="P72" s="3" t="str">
        <f t="shared" si="2"/>
        <v/>
      </c>
      <c r="Q72" s="3" t="str">
        <f t="shared" si="3"/>
        <v/>
      </c>
      <c r="R72" s="41"/>
      <c r="U72" s="18"/>
    </row>
    <row r="73" spans="1:24" ht="18" customHeight="1">
      <c r="A73" s="2">
        <v>59</v>
      </c>
      <c r="B73" s="2" t="str">
        <f t="shared" si="4"/>
        <v/>
      </c>
      <c r="C73" s="3" t="str">
        <f>IF('②【入力】別紙_職員一覧（変更）'!C71="","",'②【入力】別紙_職員一覧（変更）'!C71)</f>
        <v/>
      </c>
      <c r="D73" s="3" t="str">
        <f>IF('②【入力】別紙_職員一覧（変更）'!D71="","",'②【入力】別紙_職員一覧（変更）'!D71)</f>
        <v/>
      </c>
      <c r="E73" s="3" t="str">
        <f>IF('②【入力】別紙_職員一覧（変更）'!E71="","",'②【入力】別紙_職員一覧（変更）'!E71)</f>
        <v/>
      </c>
      <c r="F73" s="3" t="str">
        <f>IF('②【入力】別紙_職員一覧（変更）'!F71="","",'②【入力】別紙_職員一覧（変更）'!F71)</f>
        <v/>
      </c>
      <c r="G73" s="3" t="str">
        <f>IF('②【入力】別紙_職員一覧（変更）'!G71="","",'②【入力】別紙_職員一覧（変更）'!G71)</f>
        <v/>
      </c>
      <c r="H73" s="3" t="str">
        <f>IF('②【入力】別紙_職員一覧（変更）'!H71="","",'②【入力】別紙_職員一覧（変更）'!H71)</f>
        <v/>
      </c>
      <c r="I73" s="39" t="str">
        <f>IF('②【入力】別紙_職員一覧（変更）'!I71="","",'②【入力】別紙_職員一覧（変更）'!I71)</f>
        <v/>
      </c>
      <c r="J73" s="3" t="str">
        <f>IF('②【入力】別紙_職員一覧（変更）'!J71="","",'②【入力】別紙_職員一覧（変更）'!J71)</f>
        <v/>
      </c>
      <c r="K73" s="3" t="str">
        <f>IF('②【入力】別紙_職員一覧（変更）'!K71="","",'②【入力】別紙_職員一覧（変更）'!K71)</f>
        <v/>
      </c>
      <c r="L73" s="3" t="str">
        <f>IF('②【入力】別紙_職員一覧（変更）'!L71="","",'②【入力】別紙_職員一覧（変更）'!L71)</f>
        <v>　　　　　</v>
      </c>
      <c r="M73" s="3" t="str">
        <f>IF('②【入力】別紙_職員一覧（変更）'!M71="","",'②【入力】別紙_職員一覧（変更）'!M71)</f>
        <v/>
      </c>
      <c r="N73" s="3" t="str">
        <f>IF('②【入力】別紙_職員一覧（変更）'!N71="","",'②【入力】別紙_職員一覧（変更）'!N71)</f>
        <v/>
      </c>
      <c r="O73" s="3" t="str">
        <f t="shared" si="1"/>
        <v/>
      </c>
      <c r="P73" s="3" t="str">
        <f t="shared" si="2"/>
        <v/>
      </c>
      <c r="Q73" s="3" t="str">
        <f t="shared" si="3"/>
        <v/>
      </c>
      <c r="R73" s="41"/>
      <c r="U73" s="18"/>
    </row>
    <row r="74" spans="1:24" ht="18" customHeight="1">
      <c r="A74" s="2">
        <v>60</v>
      </c>
      <c r="B74" s="2" t="str">
        <f t="shared" si="4"/>
        <v/>
      </c>
      <c r="C74" s="3" t="str">
        <f>IF('②【入力】別紙_職員一覧（変更）'!C72="","",'②【入力】別紙_職員一覧（変更）'!C72)</f>
        <v/>
      </c>
      <c r="D74" s="3" t="str">
        <f>IF('②【入力】別紙_職員一覧（変更）'!D72="","",'②【入力】別紙_職員一覧（変更）'!D72)</f>
        <v/>
      </c>
      <c r="E74" s="3" t="str">
        <f>IF('②【入力】別紙_職員一覧（変更）'!E72="","",'②【入力】別紙_職員一覧（変更）'!E72)</f>
        <v/>
      </c>
      <c r="F74" s="3" t="str">
        <f>IF('②【入力】別紙_職員一覧（変更）'!F72="","",'②【入力】別紙_職員一覧（変更）'!F72)</f>
        <v/>
      </c>
      <c r="G74" s="3" t="str">
        <f>IF('②【入力】別紙_職員一覧（変更）'!G72="","",'②【入力】別紙_職員一覧（変更）'!G72)</f>
        <v/>
      </c>
      <c r="H74" s="3" t="str">
        <f>IF('②【入力】別紙_職員一覧（変更）'!H72="","",'②【入力】別紙_職員一覧（変更）'!H72)</f>
        <v/>
      </c>
      <c r="I74" s="39" t="str">
        <f>IF('②【入力】別紙_職員一覧（変更）'!I72="","",'②【入力】別紙_職員一覧（変更）'!I72)</f>
        <v/>
      </c>
      <c r="J74" s="3" t="str">
        <f>IF('②【入力】別紙_職員一覧（変更）'!J72="","",'②【入力】別紙_職員一覧（変更）'!J72)</f>
        <v/>
      </c>
      <c r="K74" s="3" t="str">
        <f>IF('②【入力】別紙_職員一覧（変更）'!K72="","",'②【入力】別紙_職員一覧（変更）'!K72)</f>
        <v/>
      </c>
      <c r="L74" s="3" t="str">
        <f>IF('②【入力】別紙_職員一覧（変更）'!L72="","",'②【入力】別紙_職員一覧（変更）'!L72)</f>
        <v>　　　　　</v>
      </c>
      <c r="M74" s="3" t="str">
        <f>IF('②【入力】別紙_職員一覧（変更）'!M72="","",'②【入力】別紙_職員一覧（変更）'!M72)</f>
        <v/>
      </c>
      <c r="N74" s="3" t="str">
        <f>IF('②【入力】別紙_職員一覧（変更）'!N72="","",'②【入力】別紙_職員一覧（変更）'!N72)</f>
        <v/>
      </c>
      <c r="O74" s="3" t="str">
        <f t="shared" si="1"/>
        <v/>
      </c>
      <c r="P74" s="3" t="str">
        <f t="shared" si="2"/>
        <v/>
      </c>
      <c r="Q74" s="3" t="str">
        <f t="shared" si="3"/>
        <v/>
      </c>
      <c r="R74" s="41"/>
      <c r="U74" s="18"/>
    </row>
    <row r="75" spans="1:24" ht="18" customHeight="1">
      <c r="A75" s="2">
        <v>61</v>
      </c>
      <c r="B75" s="2" t="str">
        <f t="shared" si="4"/>
        <v/>
      </c>
      <c r="C75" s="3" t="str">
        <f>IF('②【入力】別紙_職員一覧（変更）'!C73="","",'②【入力】別紙_職員一覧（変更）'!C73)</f>
        <v/>
      </c>
      <c r="D75" s="3" t="str">
        <f>IF('②【入力】別紙_職員一覧（変更）'!D73="","",'②【入力】別紙_職員一覧（変更）'!D73)</f>
        <v/>
      </c>
      <c r="E75" s="3" t="str">
        <f>IF('②【入力】別紙_職員一覧（変更）'!E73="","",'②【入力】別紙_職員一覧（変更）'!E73)</f>
        <v/>
      </c>
      <c r="F75" s="3" t="str">
        <f>IF('②【入力】別紙_職員一覧（変更）'!F73="","",'②【入力】別紙_職員一覧（変更）'!F73)</f>
        <v/>
      </c>
      <c r="G75" s="3" t="str">
        <f>IF('②【入力】別紙_職員一覧（変更）'!G73="","",'②【入力】別紙_職員一覧（変更）'!G73)</f>
        <v/>
      </c>
      <c r="H75" s="3" t="str">
        <f>IF('②【入力】別紙_職員一覧（変更）'!H73="","",'②【入力】別紙_職員一覧（変更）'!H73)</f>
        <v/>
      </c>
      <c r="I75" s="39" t="str">
        <f>IF('②【入力】別紙_職員一覧（変更）'!I73="","",'②【入力】別紙_職員一覧（変更）'!I73)</f>
        <v/>
      </c>
      <c r="J75" s="3" t="str">
        <f>IF('②【入力】別紙_職員一覧（変更）'!J73="","",'②【入力】別紙_職員一覧（変更）'!J73)</f>
        <v/>
      </c>
      <c r="K75" s="3" t="str">
        <f>IF('②【入力】別紙_職員一覧（変更）'!K73="","",'②【入力】別紙_職員一覧（変更）'!K73)</f>
        <v/>
      </c>
      <c r="L75" s="3" t="str">
        <f>IF('②【入力】別紙_職員一覧（変更）'!L73="","",'②【入力】別紙_職員一覧（変更）'!L73)</f>
        <v>　　　　　</v>
      </c>
      <c r="M75" s="3" t="str">
        <f>IF('②【入力】別紙_職員一覧（変更）'!M73="","",'②【入力】別紙_職員一覧（変更）'!M73)</f>
        <v/>
      </c>
      <c r="N75" s="3" t="str">
        <f>IF('②【入力】別紙_職員一覧（変更）'!N73="","",'②【入力】別紙_職員一覧（変更）'!N73)</f>
        <v/>
      </c>
      <c r="O75" s="3" t="str">
        <f t="shared" si="1"/>
        <v/>
      </c>
      <c r="P75" s="3" t="str">
        <f t="shared" si="2"/>
        <v/>
      </c>
      <c r="Q75" s="3" t="str">
        <f t="shared" si="3"/>
        <v/>
      </c>
      <c r="R75" s="41"/>
      <c r="U75" s="18"/>
    </row>
    <row r="76" spans="1:24" ht="18" customHeight="1">
      <c r="A76" s="2">
        <v>62</v>
      </c>
      <c r="B76" s="2" t="str">
        <f t="shared" si="4"/>
        <v/>
      </c>
      <c r="C76" s="3" t="str">
        <f>IF('②【入力】別紙_職員一覧（変更）'!C74="","",'②【入力】別紙_職員一覧（変更）'!C74)</f>
        <v/>
      </c>
      <c r="D76" s="3" t="str">
        <f>IF('②【入力】別紙_職員一覧（変更）'!D74="","",'②【入力】別紙_職員一覧（変更）'!D74)</f>
        <v/>
      </c>
      <c r="E76" s="3" t="str">
        <f>IF('②【入力】別紙_職員一覧（変更）'!E74="","",'②【入力】別紙_職員一覧（変更）'!E74)</f>
        <v/>
      </c>
      <c r="F76" s="3" t="str">
        <f>IF('②【入力】別紙_職員一覧（変更）'!F74="","",'②【入力】別紙_職員一覧（変更）'!F74)</f>
        <v/>
      </c>
      <c r="G76" s="3" t="str">
        <f>IF('②【入力】別紙_職員一覧（変更）'!G74="","",'②【入力】別紙_職員一覧（変更）'!G74)</f>
        <v/>
      </c>
      <c r="H76" s="3" t="str">
        <f>IF('②【入力】別紙_職員一覧（変更）'!H74="","",'②【入力】別紙_職員一覧（変更）'!H74)</f>
        <v/>
      </c>
      <c r="I76" s="39" t="str">
        <f>IF('②【入力】別紙_職員一覧（変更）'!I74="","",'②【入力】別紙_職員一覧（変更）'!I74)</f>
        <v/>
      </c>
      <c r="J76" s="3" t="str">
        <f>IF('②【入力】別紙_職員一覧（変更）'!J74="","",'②【入力】別紙_職員一覧（変更）'!J74)</f>
        <v/>
      </c>
      <c r="K76" s="3" t="str">
        <f>IF('②【入力】別紙_職員一覧（変更）'!K74="","",'②【入力】別紙_職員一覧（変更）'!K74)</f>
        <v/>
      </c>
      <c r="L76" s="3" t="str">
        <f>IF('②【入力】別紙_職員一覧（変更）'!L74="","",'②【入力】別紙_職員一覧（変更）'!L74)</f>
        <v>　　　　　</v>
      </c>
      <c r="M76" s="3" t="str">
        <f>IF('②【入力】別紙_職員一覧（変更）'!M74="","",'②【入力】別紙_職員一覧（変更）'!M74)</f>
        <v/>
      </c>
      <c r="N76" s="3" t="str">
        <f>IF('②【入力】別紙_職員一覧（変更）'!N74="","",'②【入力】別紙_職員一覧（変更）'!N74)</f>
        <v/>
      </c>
      <c r="O76" s="3" t="str">
        <f t="shared" si="1"/>
        <v/>
      </c>
      <c r="P76" s="3" t="str">
        <f t="shared" si="2"/>
        <v/>
      </c>
      <c r="Q76" s="3" t="str">
        <f t="shared" si="3"/>
        <v/>
      </c>
      <c r="R76" s="41"/>
      <c r="U76" s="18"/>
    </row>
    <row r="77" spans="1:24" ht="18" customHeight="1">
      <c r="A77" s="2">
        <v>63</v>
      </c>
      <c r="B77" s="2" t="str">
        <f t="shared" si="4"/>
        <v/>
      </c>
      <c r="C77" s="3" t="str">
        <f>IF('②【入力】別紙_職員一覧（変更）'!C75="","",'②【入力】別紙_職員一覧（変更）'!C75)</f>
        <v/>
      </c>
      <c r="D77" s="3" t="str">
        <f>IF('②【入力】別紙_職員一覧（変更）'!D75="","",'②【入力】別紙_職員一覧（変更）'!D75)</f>
        <v/>
      </c>
      <c r="E77" s="3" t="str">
        <f>IF('②【入力】別紙_職員一覧（変更）'!E75="","",'②【入力】別紙_職員一覧（変更）'!E75)</f>
        <v/>
      </c>
      <c r="F77" s="3" t="str">
        <f>IF('②【入力】別紙_職員一覧（変更）'!F75="","",'②【入力】別紙_職員一覧（変更）'!F75)</f>
        <v/>
      </c>
      <c r="G77" s="3" t="str">
        <f>IF('②【入力】別紙_職員一覧（変更）'!G75="","",'②【入力】別紙_職員一覧（変更）'!G75)</f>
        <v/>
      </c>
      <c r="H77" s="3" t="str">
        <f>IF('②【入力】別紙_職員一覧（変更）'!H75="","",'②【入力】別紙_職員一覧（変更）'!H75)</f>
        <v/>
      </c>
      <c r="I77" s="39" t="str">
        <f>IF('②【入力】別紙_職員一覧（変更）'!I75="","",'②【入力】別紙_職員一覧（変更）'!I75)</f>
        <v/>
      </c>
      <c r="J77" s="3" t="str">
        <f>IF('②【入力】別紙_職員一覧（変更）'!J75="","",'②【入力】別紙_職員一覧（変更）'!J75)</f>
        <v/>
      </c>
      <c r="K77" s="3" t="str">
        <f>IF('②【入力】別紙_職員一覧（変更）'!K75="","",'②【入力】別紙_職員一覧（変更）'!K75)</f>
        <v/>
      </c>
      <c r="L77" s="3" t="str">
        <f>IF('②【入力】別紙_職員一覧（変更）'!L75="","",'②【入力】別紙_職員一覧（変更）'!L75)</f>
        <v>　　　　　</v>
      </c>
      <c r="M77" s="3" t="str">
        <f>IF('②【入力】別紙_職員一覧（変更）'!M75="","",'②【入力】別紙_職員一覧（変更）'!M75)</f>
        <v/>
      </c>
      <c r="N77" s="3" t="str">
        <f>IF('②【入力】別紙_職員一覧（変更）'!N75="","",'②【入力】別紙_職員一覧（変更）'!N75)</f>
        <v/>
      </c>
      <c r="O77" s="3" t="str">
        <f t="shared" si="1"/>
        <v/>
      </c>
      <c r="P77" s="3" t="str">
        <f t="shared" si="2"/>
        <v/>
      </c>
      <c r="Q77" s="3" t="str">
        <f t="shared" si="3"/>
        <v/>
      </c>
      <c r="R77" s="41"/>
      <c r="U77" s="18"/>
    </row>
    <row r="78" spans="1:24" ht="18" customHeight="1">
      <c r="A78" s="2">
        <v>64</v>
      </c>
      <c r="B78" s="2" t="str">
        <f t="shared" si="4"/>
        <v/>
      </c>
      <c r="C78" s="3" t="str">
        <f>IF('②【入力】別紙_職員一覧（変更）'!C76="","",'②【入力】別紙_職員一覧（変更）'!C76)</f>
        <v/>
      </c>
      <c r="D78" s="3" t="str">
        <f>IF('②【入力】別紙_職員一覧（変更）'!D76="","",'②【入力】別紙_職員一覧（変更）'!D76)</f>
        <v/>
      </c>
      <c r="E78" s="3" t="str">
        <f>IF('②【入力】別紙_職員一覧（変更）'!E76="","",'②【入力】別紙_職員一覧（変更）'!E76)</f>
        <v/>
      </c>
      <c r="F78" s="3" t="str">
        <f>IF('②【入力】別紙_職員一覧（変更）'!F76="","",'②【入力】別紙_職員一覧（変更）'!F76)</f>
        <v/>
      </c>
      <c r="G78" s="3" t="str">
        <f>IF('②【入力】別紙_職員一覧（変更）'!G76="","",'②【入力】別紙_職員一覧（変更）'!G76)</f>
        <v/>
      </c>
      <c r="H78" s="3" t="str">
        <f>IF('②【入力】別紙_職員一覧（変更）'!H76="","",'②【入力】別紙_職員一覧（変更）'!H76)</f>
        <v/>
      </c>
      <c r="I78" s="39" t="str">
        <f>IF('②【入力】別紙_職員一覧（変更）'!I76="","",'②【入力】別紙_職員一覧（変更）'!I76)</f>
        <v/>
      </c>
      <c r="J78" s="3" t="str">
        <f>IF('②【入力】別紙_職員一覧（変更）'!J76="","",'②【入力】別紙_職員一覧（変更）'!J76)</f>
        <v/>
      </c>
      <c r="K78" s="3" t="str">
        <f>IF('②【入力】別紙_職員一覧（変更）'!K76="","",'②【入力】別紙_職員一覧（変更）'!K76)</f>
        <v/>
      </c>
      <c r="L78" s="3" t="str">
        <f>IF('②【入力】別紙_職員一覧（変更）'!L76="","",'②【入力】別紙_職員一覧（変更）'!L76)</f>
        <v>　　　　　</v>
      </c>
      <c r="M78" s="3" t="str">
        <f>IF('②【入力】別紙_職員一覧（変更）'!M76="","",'②【入力】別紙_職員一覧（変更）'!M76)</f>
        <v/>
      </c>
      <c r="N78" s="3" t="str">
        <f>IF('②【入力】別紙_職員一覧（変更）'!N76="","",'②【入力】別紙_職員一覧（変更）'!N76)</f>
        <v/>
      </c>
      <c r="O78" s="3" t="str">
        <f t="shared" si="1"/>
        <v/>
      </c>
      <c r="P78" s="3" t="str">
        <f t="shared" si="2"/>
        <v/>
      </c>
      <c r="Q78" s="3" t="str">
        <f t="shared" si="3"/>
        <v/>
      </c>
      <c r="R78" s="41"/>
      <c r="U78" s="18"/>
      <c r="X78" s="14"/>
    </row>
    <row r="79" spans="1:24" ht="18" customHeight="1">
      <c r="A79" s="2">
        <v>65</v>
      </c>
      <c r="B79" s="2" t="str">
        <f t="shared" ref="B79:B110" si="5">C79&amp;D79</f>
        <v/>
      </c>
      <c r="C79" s="3" t="str">
        <f>IF('②【入力】別紙_職員一覧（変更）'!C77="","",'②【入力】別紙_職員一覧（変更）'!C77)</f>
        <v/>
      </c>
      <c r="D79" s="3" t="str">
        <f>IF('②【入力】別紙_職員一覧（変更）'!D77="","",'②【入力】別紙_職員一覧（変更）'!D77)</f>
        <v/>
      </c>
      <c r="E79" s="3" t="str">
        <f>IF('②【入力】別紙_職員一覧（変更）'!E77="","",'②【入力】別紙_職員一覧（変更）'!E77)</f>
        <v/>
      </c>
      <c r="F79" s="3" t="str">
        <f>IF('②【入力】別紙_職員一覧（変更）'!F77="","",'②【入力】別紙_職員一覧（変更）'!F77)</f>
        <v/>
      </c>
      <c r="G79" s="3" t="str">
        <f>IF('②【入力】別紙_職員一覧（変更）'!G77="","",'②【入力】別紙_職員一覧（変更）'!G77)</f>
        <v/>
      </c>
      <c r="H79" s="3" t="str">
        <f>IF('②【入力】別紙_職員一覧（変更）'!H77="","",'②【入力】別紙_職員一覧（変更）'!H77)</f>
        <v/>
      </c>
      <c r="I79" s="39" t="str">
        <f>IF('②【入力】別紙_職員一覧（変更）'!I77="","",'②【入力】別紙_職員一覧（変更）'!I77)</f>
        <v/>
      </c>
      <c r="J79" s="3" t="str">
        <f>IF('②【入力】別紙_職員一覧（変更）'!J77="","",'②【入力】別紙_職員一覧（変更）'!J77)</f>
        <v/>
      </c>
      <c r="K79" s="3" t="str">
        <f>IF('②【入力】別紙_職員一覧（変更）'!K77="","",'②【入力】別紙_職員一覧（変更）'!K77)</f>
        <v/>
      </c>
      <c r="L79" s="3" t="str">
        <f>IF('②【入力】別紙_職員一覧（変更）'!L77="","",'②【入力】別紙_職員一覧（変更）'!L77)</f>
        <v>　　　　　</v>
      </c>
      <c r="M79" s="3" t="str">
        <f>IF('②【入力】別紙_職員一覧（変更）'!M77="","",'②【入力】別紙_職員一覧（変更）'!M77)</f>
        <v/>
      </c>
      <c r="N79" s="3" t="str">
        <f>IF('②【入力】別紙_職員一覧（変更）'!N77="","",'②【入力】別紙_職員一覧（変更）'!N77)</f>
        <v/>
      </c>
      <c r="O79" s="3" t="str">
        <f t="shared" si="1"/>
        <v/>
      </c>
      <c r="P79" s="3" t="str">
        <f t="shared" si="2"/>
        <v/>
      </c>
      <c r="Q79" s="3" t="str">
        <f t="shared" si="3"/>
        <v/>
      </c>
      <c r="R79" s="41"/>
      <c r="U79" s="18"/>
    </row>
    <row r="80" spans="1:24" ht="18" customHeight="1">
      <c r="A80" s="2">
        <v>66</v>
      </c>
      <c r="B80" s="2" t="str">
        <f t="shared" si="5"/>
        <v/>
      </c>
      <c r="C80" s="3" t="str">
        <f>IF('②【入力】別紙_職員一覧（変更）'!C78="","",'②【入力】別紙_職員一覧（変更）'!C78)</f>
        <v/>
      </c>
      <c r="D80" s="3" t="str">
        <f>IF('②【入力】別紙_職員一覧（変更）'!D78="","",'②【入力】別紙_職員一覧（変更）'!D78)</f>
        <v/>
      </c>
      <c r="E80" s="3" t="str">
        <f>IF('②【入力】別紙_職員一覧（変更）'!E78="","",'②【入力】別紙_職員一覧（変更）'!E78)</f>
        <v/>
      </c>
      <c r="F80" s="3" t="str">
        <f>IF('②【入力】別紙_職員一覧（変更）'!F78="","",'②【入力】別紙_職員一覧（変更）'!F78)</f>
        <v/>
      </c>
      <c r="G80" s="3" t="str">
        <f>IF('②【入力】別紙_職員一覧（変更）'!G78="","",'②【入力】別紙_職員一覧（変更）'!G78)</f>
        <v/>
      </c>
      <c r="H80" s="3" t="str">
        <f>IF('②【入力】別紙_職員一覧（変更）'!H78="","",'②【入力】別紙_職員一覧（変更）'!H78)</f>
        <v/>
      </c>
      <c r="I80" s="39" t="str">
        <f>IF('②【入力】別紙_職員一覧（変更）'!I78="","",'②【入力】別紙_職員一覧（変更）'!I78)</f>
        <v/>
      </c>
      <c r="J80" s="3" t="str">
        <f>IF('②【入力】別紙_職員一覧（変更）'!J78="","",'②【入力】別紙_職員一覧（変更）'!J78)</f>
        <v/>
      </c>
      <c r="K80" s="3" t="str">
        <f>IF('②【入力】別紙_職員一覧（変更）'!K78="","",'②【入力】別紙_職員一覧（変更）'!K78)</f>
        <v/>
      </c>
      <c r="L80" s="3" t="str">
        <f>IF('②【入力】別紙_職員一覧（変更）'!L78="","",'②【入力】別紙_職員一覧（変更）'!L78)</f>
        <v>　　　　　</v>
      </c>
      <c r="M80" s="3" t="str">
        <f>IF('②【入力】別紙_職員一覧（変更）'!M78="","",'②【入力】別紙_職員一覧（変更）'!M78)</f>
        <v/>
      </c>
      <c r="N80" s="3" t="str">
        <f>IF('②【入力】別紙_職員一覧（変更）'!N78="","",'②【入力】別紙_職員一覧（変更）'!N78)</f>
        <v/>
      </c>
      <c r="O80" s="3" t="str">
        <f t="shared" ref="O80:O114" si="6">IF(OR(AND(J80=1, L80="1.介護職員（５年目まで)"), L80="2.介護職員（６年目以降)", L80="3.介護支援専門員", L80="4.介護職員兼介護支援専門員"),10000, "")</f>
        <v/>
      </c>
      <c r="P80" s="3" t="str">
        <f t="shared" ref="P80:P114" si="7">IF(O80="","",IF(N80&gt;=10000,10000,N80))</f>
        <v/>
      </c>
      <c r="Q80" s="3" t="str">
        <f t="shared" ref="Q80:Q114" si="8">IF(OR(M80="",O80=""),"",M80*P80)</f>
        <v/>
      </c>
      <c r="R80" s="41"/>
      <c r="U80" s="18"/>
    </row>
    <row r="81" spans="1:24" ht="18" customHeight="1">
      <c r="A81" s="2">
        <v>67</v>
      </c>
      <c r="B81" s="2" t="str">
        <f t="shared" si="5"/>
        <v/>
      </c>
      <c r="C81" s="3" t="str">
        <f>IF('②【入力】別紙_職員一覧（変更）'!C79="","",'②【入力】別紙_職員一覧（変更）'!C79)</f>
        <v/>
      </c>
      <c r="D81" s="3" t="str">
        <f>IF('②【入力】別紙_職員一覧（変更）'!D79="","",'②【入力】別紙_職員一覧（変更）'!D79)</f>
        <v/>
      </c>
      <c r="E81" s="3" t="str">
        <f>IF('②【入力】別紙_職員一覧（変更）'!E79="","",'②【入力】別紙_職員一覧（変更）'!E79)</f>
        <v/>
      </c>
      <c r="F81" s="3" t="str">
        <f>IF('②【入力】別紙_職員一覧（変更）'!F79="","",'②【入力】別紙_職員一覧（変更）'!F79)</f>
        <v/>
      </c>
      <c r="G81" s="3" t="str">
        <f>IF('②【入力】別紙_職員一覧（変更）'!G79="","",'②【入力】別紙_職員一覧（変更）'!G79)</f>
        <v/>
      </c>
      <c r="H81" s="3" t="str">
        <f>IF('②【入力】別紙_職員一覧（変更）'!H79="","",'②【入力】別紙_職員一覧（変更）'!H79)</f>
        <v/>
      </c>
      <c r="I81" s="39" t="str">
        <f>IF('②【入力】別紙_職員一覧（変更）'!I79="","",'②【入力】別紙_職員一覧（変更）'!I79)</f>
        <v/>
      </c>
      <c r="J81" s="3" t="str">
        <f>IF('②【入力】別紙_職員一覧（変更）'!J79="","",'②【入力】別紙_職員一覧（変更）'!J79)</f>
        <v/>
      </c>
      <c r="K81" s="3" t="str">
        <f>IF('②【入力】別紙_職員一覧（変更）'!K79="","",'②【入力】別紙_職員一覧（変更）'!K79)</f>
        <v/>
      </c>
      <c r="L81" s="3" t="str">
        <f>IF('②【入力】別紙_職員一覧（変更）'!L79="","",'②【入力】別紙_職員一覧（変更）'!L79)</f>
        <v>　　　　　</v>
      </c>
      <c r="M81" s="3" t="str">
        <f>IF('②【入力】別紙_職員一覧（変更）'!M79="","",'②【入力】別紙_職員一覧（変更）'!M79)</f>
        <v/>
      </c>
      <c r="N81" s="3" t="str">
        <f>IF('②【入力】別紙_職員一覧（変更）'!N79="","",'②【入力】別紙_職員一覧（変更）'!N79)</f>
        <v/>
      </c>
      <c r="O81" s="3" t="str">
        <f t="shared" si="6"/>
        <v/>
      </c>
      <c r="P81" s="3" t="str">
        <f t="shared" si="7"/>
        <v/>
      </c>
      <c r="Q81" s="3" t="str">
        <f t="shared" si="8"/>
        <v/>
      </c>
      <c r="R81" s="41"/>
      <c r="U81" s="18"/>
    </row>
    <row r="82" spans="1:24" ht="18" customHeight="1">
      <c r="A82" s="2">
        <v>68</v>
      </c>
      <c r="B82" s="2" t="str">
        <f t="shared" si="5"/>
        <v/>
      </c>
      <c r="C82" s="3" t="str">
        <f>IF('②【入力】別紙_職員一覧（変更）'!C80="","",'②【入力】別紙_職員一覧（変更）'!C80)</f>
        <v/>
      </c>
      <c r="D82" s="3" t="str">
        <f>IF('②【入力】別紙_職員一覧（変更）'!D80="","",'②【入力】別紙_職員一覧（変更）'!D80)</f>
        <v/>
      </c>
      <c r="E82" s="3" t="str">
        <f>IF('②【入力】別紙_職員一覧（変更）'!E80="","",'②【入力】別紙_職員一覧（変更）'!E80)</f>
        <v/>
      </c>
      <c r="F82" s="3" t="str">
        <f>IF('②【入力】別紙_職員一覧（変更）'!F80="","",'②【入力】別紙_職員一覧（変更）'!F80)</f>
        <v/>
      </c>
      <c r="G82" s="3" t="str">
        <f>IF('②【入力】別紙_職員一覧（変更）'!G80="","",'②【入力】別紙_職員一覧（変更）'!G80)</f>
        <v/>
      </c>
      <c r="H82" s="3" t="str">
        <f>IF('②【入力】別紙_職員一覧（変更）'!H80="","",'②【入力】別紙_職員一覧（変更）'!H80)</f>
        <v/>
      </c>
      <c r="I82" s="39" t="str">
        <f>IF('②【入力】別紙_職員一覧（変更）'!I80="","",'②【入力】別紙_職員一覧（変更）'!I80)</f>
        <v/>
      </c>
      <c r="J82" s="3" t="str">
        <f>IF('②【入力】別紙_職員一覧（変更）'!J80="","",'②【入力】別紙_職員一覧（変更）'!J80)</f>
        <v/>
      </c>
      <c r="K82" s="3" t="str">
        <f>IF('②【入力】別紙_職員一覧（変更）'!K80="","",'②【入力】別紙_職員一覧（変更）'!K80)</f>
        <v/>
      </c>
      <c r="L82" s="3" t="str">
        <f>IF('②【入力】別紙_職員一覧（変更）'!L80="","",'②【入力】別紙_職員一覧（変更）'!L80)</f>
        <v>　　　　　</v>
      </c>
      <c r="M82" s="3" t="str">
        <f>IF('②【入力】別紙_職員一覧（変更）'!M80="","",'②【入力】別紙_職員一覧（変更）'!M80)</f>
        <v/>
      </c>
      <c r="N82" s="3" t="str">
        <f>IF('②【入力】別紙_職員一覧（変更）'!N80="","",'②【入力】別紙_職員一覧（変更）'!N80)</f>
        <v/>
      </c>
      <c r="O82" s="3" t="str">
        <f t="shared" si="6"/>
        <v/>
      </c>
      <c r="P82" s="3" t="str">
        <f t="shared" si="7"/>
        <v/>
      </c>
      <c r="Q82" s="3" t="str">
        <f t="shared" si="8"/>
        <v/>
      </c>
      <c r="R82" s="41"/>
      <c r="U82" s="18"/>
    </row>
    <row r="83" spans="1:24" ht="18" customHeight="1">
      <c r="A83" s="2">
        <v>69</v>
      </c>
      <c r="B83" s="2" t="str">
        <f t="shared" si="5"/>
        <v/>
      </c>
      <c r="C83" s="3" t="str">
        <f>IF('②【入力】別紙_職員一覧（変更）'!C81="","",'②【入力】別紙_職員一覧（変更）'!C81)</f>
        <v/>
      </c>
      <c r="D83" s="3" t="str">
        <f>IF('②【入力】別紙_職員一覧（変更）'!D81="","",'②【入力】別紙_職員一覧（変更）'!D81)</f>
        <v/>
      </c>
      <c r="E83" s="3" t="str">
        <f>IF('②【入力】別紙_職員一覧（変更）'!E81="","",'②【入力】別紙_職員一覧（変更）'!E81)</f>
        <v/>
      </c>
      <c r="F83" s="3" t="str">
        <f>IF('②【入力】別紙_職員一覧（変更）'!F81="","",'②【入力】別紙_職員一覧（変更）'!F81)</f>
        <v/>
      </c>
      <c r="G83" s="3" t="str">
        <f>IF('②【入力】別紙_職員一覧（変更）'!G81="","",'②【入力】別紙_職員一覧（変更）'!G81)</f>
        <v/>
      </c>
      <c r="H83" s="3" t="str">
        <f>IF('②【入力】別紙_職員一覧（変更）'!H81="","",'②【入力】別紙_職員一覧（変更）'!H81)</f>
        <v/>
      </c>
      <c r="I83" s="39" t="str">
        <f>IF('②【入力】別紙_職員一覧（変更）'!I81="","",'②【入力】別紙_職員一覧（変更）'!I81)</f>
        <v/>
      </c>
      <c r="J83" s="3" t="str">
        <f>IF('②【入力】別紙_職員一覧（変更）'!J81="","",'②【入力】別紙_職員一覧（変更）'!J81)</f>
        <v/>
      </c>
      <c r="K83" s="3" t="str">
        <f>IF('②【入力】別紙_職員一覧（変更）'!K81="","",'②【入力】別紙_職員一覧（変更）'!K81)</f>
        <v/>
      </c>
      <c r="L83" s="3" t="str">
        <f>IF('②【入力】別紙_職員一覧（変更）'!L81="","",'②【入力】別紙_職員一覧（変更）'!L81)</f>
        <v>　　　　　</v>
      </c>
      <c r="M83" s="3" t="str">
        <f>IF('②【入力】別紙_職員一覧（変更）'!M81="","",'②【入力】別紙_職員一覧（変更）'!M81)</f>
        <v/>
      </c>
      <c r="N83" s="3" t="str">
        <f>IF('②【入力】別紙_職員一覧（変更）'!N81="","",'②【入力】別紙_職員一覧（変更）'!N81)</f>
        <v/>
      </c>
      <c r="O83" s="3" t="str">
        <f t="shared" si="6"/>
        <v/>
      </c>
      <c r="P83" s="3" t="str">
        <f t="shared" si="7"/>
        <v/>
      </c>
      <c r="Q83" s="3" t="str">
        <f t="shared" si="8"/>
        <v/>
      </c>
      <c r="R83" s="41"/>
      <c r="U83" s="18"/>
    </row>
    <row r="84" spans="1:24" ht="18" customHeight="1">
      <c r="A84" s="2">
        <v>70</v>
      </c>
      <c r="B84" s="2" t="str">
        <f t="shared" si="5"/>
        <v/>
      </c>
      <c r="C84" s="3" t="str">
        <f>IF('②【入力】別紙_職員一覧（変更）'!C82="","",'②【入力】別紙_職員一覧（変更）'!C82)</f>
        <v/>
      </c>
      <c r="D84" s="3" t="str">
        <f>IF('②【入力】別紙_職員一覧（変更）'!D82="","",'②【入力】別紙_職員一覧（変更）'!D82)</f>
        <v/>
      </c>
      <c r="E84" s="3" t="str">
        <f>IF('②【入力】別紙_職員一覧（変更）'!E82="","",'②【入力】別紙_職員一覧（変更）'!E82)</f>
        <v/>
      </c>
      <c r="F84" s="3" t="str">
        <f>IF('②【入力】別紙_職員一覧（変更）'!F82="","",'②【入力】別紙_職員一覧（変更）'!F82)</f>
        <v/>
      </c>
      <c r="G84" s="3" t="str">
        <f>IF('②【入力】別紙_職員一覧（変更）'!G82="","",'②【入力】別紙_職員一覧（変更）'!G82)</f>
        <v/>
      </c>
      <c r="H84" s="3" t="str">
        <f>IF('②【入力】別紙_職員一覧（変更）'!H82="","",'②【入力】別紙_職員一覧（変更）'!H82)</f>
        <v/>
      </c>
      <c r="I84" s="39" t="str">
        <f>IF('②【入力】別紙_職員一覧（変更）'!I82="","",'②【入力】別紙_職員一覧（変更）'!I82)</f>
        <v/>
      </c>
      <c r="J84" s="3" t="str">
        <f>IF('②【入力】別紙_職員一覧（変更）'!J82="","",'②【入力】別紙_職員一覧（変更）'!J82)</f>
        <v/>
      </c>
      <c r="K84" s="3" t="str">
        <f>IF('②【入力】別紙_職員一覧（変更）'!K82="","",'②【入力】別紙_職員一覧（変更）'!K82)</f>
        <v/>
      </c>
      <c r="L84" s="3" t="str">
        <f>IF('②【入力】別紙_職員一覧（変更）'!L82="","",'②【入力】別紙_職員一覧（変更）'!L82)</f>
        <v>　　　　　</v>
      </c>
      <c r="M84" s="3" t="str">
        <f>IF('②【入力】別紙_職員一覧（変更）'!M82="","",'②【入力】別紙_職員一覧（変更）'!M82)</f>
        <v/>
      </c>
      <c r="N84" s="3" t="str">
        <f>IF('②【入力】別紙_職員一覧（変更）'!N82="","",'②【入力】別紙_職員一覧（変更）'!N82)</f>
        <v/>
      </c>
      <c r="O84" s="3" t="str">
        <f t="shared" si="6"/>
        <v/>
      </c>
      <c r="P84" s="3" t="str">
        <f t="shared" si="7"/>
        <v/>
      </c>
      <c r="Q84" s="3" t="str">
        <f t="shared" si="8"/>
        <v/>
      </c>
      <c r="R84" s="41"/>
      <c r="U84" s="18"/>
    </row>
    <row r="85" spans="1:24" ht="18" customHeight="1">
      <c r="A85" s="2">
        <v>71</v>
      </c>
      <c r="B85" s="2" t="str">
        <f t="shared" si="5"/>
        <v/>
      </c>
      <c r="C85" s="3" t="str">
        <f>IF('②【入力】別紙_職員一覧（変更）'!C83="","",'②【入力】別紙_職員一覧（変更）'!C83)</f>
        <v/>
      </c>
      <c r="D85" s="3" t="str">
        <f>IF('②【入力】別紙_職員一覧（変更）'!D83="","",'②【入力】別紙_職員一覧（変更）'!D83)</f>
        <v/>
      </c>
      <c r="E85" s="3" t="str">
        <f>IF('②【入力】別紙_職員一覧（変更）'!E83="","",'②【入力】別紙_職員一覧（変更）'!E83)</f>
        <v/>
      </c>
      <c r="F85" s="3" t="str">
        <f>IF('②【入力】別紙_職員一覧（変更）'!F83="","",'②【入力】別紙_職員一覧（変更）'!F83)</f>
        <v/>
      </c>
      <c r="G85" s="3" t="str">
        <f>IF('②【入力】別紙_職員一覧（変更）'!G83="","",'②【入力】別紙_職員一覧（変更）'!G83)</f>
        <v/>
      </c>
      <c r="H85" s="3" t="str">
        <f>IF('②【入力】別紙_職員一覧（変更）'!H83="","",'②【入力】別紙_職員一覧（変更）'!H83)</f>
        <v/>
      </c>
      <c r="I85" s="39" t="str">
        <f>IF('②【入力】別紙_職員一覧（変更）'!I83="","",'②【入力】別紙_職員一覧（変更）'!I83)</f>
        <v/>
      </c>
      <c r="J85" s="3" t="str">
        <f>IF('②【入力】別紙_職員一覧（変更）'!J83="","",'②【入力】別紙_職員一覧（変更）'!J83)</f>
        <v/>
      </c>
      <c r="K85" s="3" t="str">
        <f>IF('②【入力】別紙_職員一覧（変更）'!K83="","",'②【入力】別紙_職員一覧（変更）'!K83)</f>
        <v/>
      </c>
      <c r="L85" s="3" t="str">
        <f>IF('②【入力】別紙_職員一覧（変更）'!L83="","",'②【入力】別紙_職員一覧（変更）'!L83)</f>
        <v>　　　　　</v>
      </c>
      <c r="M85" s="3" t="str">
        <f>IF('②【入力】別紙_職員一覧（変更）'!M83="","",'②【入力】別紙_職員一覧（変更）'!M83)</f>
        <v/>
      </c>
      <c r="N85" s="3" t="str">
        <f>IF('②【入力】別紙_職員一覧（変更）'!N83="","",'②【入力】別紙_職員一覧（変更）'!N83)</f>
        <v/>
      </c>
      <c r="O85" s="3" t="str">
        <f t="shared" si="6"/>
        <v/>
      </c>
      <c r="P85" s="3" t="str">
        <f t="shared" si="7"/>
        <v/>
      </c>
      <c r="Q85" s="3" t="str">
        <f t="shared" si="8"/>
        <v/>
      </c>
      <c r="R85" s="41"/>
      <c r="U85" s="18"/>
    </row>
    <row r="86" spans="1:24" ht="18" customHeight="1">
      <c r="A86" s="2">
        <v>72</v>
      </c>
      <c r="B86" s="2" t="str">
        <f t="shared" si="5"/>
        <v/>
      </c>
      <c r="C86" s="3" t="str">
        <f>IF('②【入力】別紙_職員一覧（変更）'!C84="","",'②【入力】別紙_職員一覧（変更）'!C84)</f>
        <v/>
      </c>
      <c r="D86" s="3" t="str">
        <f>IF('②【入力】別紙_職員一覧（変更）'!D84="","",'②【入力】別紙_職員一覧（変更）'!D84)</f>
        <v/>
      </c>
      <c r="E86" s="3" t="str">
        <f>IF('②【入力】別紙_職員一覧（変更）'!E84="","",'②【入力】別紙_職員一覧（変更）'!E84)</f>
        <v/>
      </c>
      <c r="F86" s="3" t="str">
        <f>IF('②【入力】別紙_職員一覧（変更）'!F84="","",'②【入力】別紙_職員一覧（変更）'!F84)</f>
        <v/>
      </c>
      <c r="G86" s="3" t="str">
        <f>IF('②【入力】別紙_職員一覧（変更）'!G84="","",'②【入力】別紙_職員一覧（変更）'!G84)</f>
        <v/>
      </c>
      <c r="H86" s="3" t="str">
        <f>IF('②【入力】別紙_職員一覧（変更）'!H84="","",'②【入力】別紙_職員一覧（変更）'!H84)</f>
        <v/>
      </c>
      <c r="I86" s="39" t="str">
        <f>IF('②【入力】別紙_職員一覧（変更）'!I84="","",'②【入力】別紙_職員一覧（変更）'!I84)</f>
        <v/>
      </c>
      <c r="J86" s="3" t="str">
        <f>IF('②【入力】別紙_職員一覧（変更）'!J84="","",'②【入力】別紙_職員一覧（変更）'!J84)</f>
        <v/>
      </c>
      <c r="K86" s="3" t="str">
        <f>IF('②【入力】別紙_職員一覧（変更）'!K84="","",'②【入力】別紙_職員一覧（変更）'!K84)</f>
        <v/>
      </c>
      <c r="L86" s="3" t="str">
        <f>IF('②【入力】別紙_職員一覧（変更）'!L84="","",'②【入力】別紙_職員一覧（変更）'!L84)</f>
        <v>　　　　　</v>
      </c>
      <c r="M86" s="3" t="str">
        <f>IF('②【入力】別紙_職員一覧（変更）'!M84="","",'②【入力】別紙_職員一覧（変更）'!M84)</f>
        <v/>
      </c>
      <c r="N86" s="3" t="str">
        <f>IF('②【入力】別紙_職員一覧（変更）'!N84="","",'②【入力】別紙_職員一覧（変更）'!N84)</f>
        <v/>
      </c>
      <c r="O86" s="3" t="str">
        <f t="shared" si="6"/>
        <v/>
      </c>
      <c r="P86" s="3" t="str">
        <f t="shared" si="7"/>
        <v/>
      </c>
      <c r="Q86" s="3" t="str">
        <f t="shared" si="8"/>
        <v/>
      </c>
      <c r="R86" s="41"/>
      <c r="U86" s="18"/>
    </row>
    <row r="87" spans="1:24" ht="18" customHeight="1">
      <c r="A87" s="2">
        <v>73</v>
      </c>
      <c r="B87" s="2" t="str">
        <f t="shared" si="5"/>
        <v/>
      </c>
      <c r="C87" s="3" t="str">
        <f>IF('②【入力】別紙_職員一覧（変更）'!C85="","",'②【入力】別紙_職員一覧（変更）'!C85)</f>
        <v/>
      </c>
      <c r="D87" s="3" t="str">
        <f>IF('②【入力】別紙_職員一覧（変更）'!D85="","",'②【入力】別紙_職員一覧（変更）'!D85)</f>
        <v/>
      </c>
      <c r="E87" s="3" t="str">
        <f>IF('②【入力】別紙_職員一覧（変更）'!E85="","",'②【入力】別紙_職員一覧（変更）'!E85)</f>
        <v/>
      </c>
      <c r="F87" s="3" t="str">
        <f>IF('②【入力】別紙_職員一覧（変更）'!F85="","",'②【入力】別紙_職員一覧（変更）'!F85)</f>
        <v/>
      </c>
      <c r="G87" s="3" t="str">
        <f>IF('②【入力】別紙_職員一覧（変更）'!G85="","",'②【入力】別紙_職員一覧（変更）'!G85)</f>
        <v/>
      </c>
      <c r="H87" s="3" t="str">
        <f>IF('②【入力】別紙_職員一覧（変更）'!H85="","",'②【入力】別紙_職員一覧（変更）'!H85)</f>
        <v/>
      </c>
      <c r="I87" s="39" t="str">
        <f>IF('②【入力】別紙_職員一覧（変更）'!I85="","",'②【入力】別紙_職員一覧（変更）'!I85)</f>
        <v/>
      </c>
      <c r="J87" s="3" t="str">
        <f>IF('②【入力】別紙_職員一覧（変更）'!J85="","",'②【入力】別紙_職員一覧（変更）'!J85)</f>
        <v/>
      </c>
      <c r="K87" s="3" t="str">
        <f>IF('②【入力】別紙_職員一覧（変更）'!K85="","",'②【入力】別紙_職員一覧（変更）'!K85)</f>
        <v/>
      </c>
      <c r="L87" s="3" t="str">
        <f>IF('②【入力】別紙_職員一覧（変更）'!L85="","",'②【入力】別紙_職員一覧（変更）'!L85)</f>
        <v>　　　　　</v>
      </c>
      <c r="M87" s="3" t="str">
        <f>IF('②【入力】別紙_職員一覧（変更）'!M85="","",'②【入力】別紙_職員一覧（変更）'!M85)</f>
        <v/>
      </c>
      <c r="N87" s="3" t="str">
        <f>IF('②【入力】別紙_職員一覧（変更）'!N85="","",'②【入力】別紙_職員一覧（変更）'!N85)</f>
        <v/>
      </c>
      <c r="O87" s="3" t="str">
        <f t="shared" si="6"/>
        <v/>
      </c>
      <c r="P87" s="3" t="str">
        <f t="shared" si="7"/>
        <v/>
      </c>
      <c r="Q87" s="3" t="str">
        <f t="shared" si="8"/>
        <v/>
      </c>
      <c r="R87" s="41"/>
      <c r="U87" s="18"/>
    </row>
    <row r="88" spans="1:24" ht="18" customHeight="1">
      <c r="A88" s="2">
        <v>74</v>
      </c>
      <c r="B88" s="2" t="str">
        <f t="shared" si="5"/>
        <v/>
      </c>
      <c r="C88" s="3" t="str">
        <f>IF('②【入力】別紙_職員一覧（変更）'!C86="","",'②【入力】別紙_職員一覧（変更）'!C86)</f>
        <v/>
      </c>
      <c r="D88" s="3" t="str">
        <f>IF('②【入力】別紙_職員一覧（変更）'!D86="","",'②【入力】別紙_職員一覧（変更）'!D86)</f>
        <v/>
      </c>
      <c r="E88" s="3" t="str">
        <f>IF('②【入力】別紙_職員一覧（変更）'!E86="","",'②【入力】別紙_職員一覧（変更）'!E86)</f>
        <v/>
      </c>
      <c r="F88" s="3" t="str">
        <f>IF('②【入力】別紙_職員一覧（変更）'!F86="","",'②【入力】別紙_職員一覧（変更）'!F86)</f>
        <v/>
      </c>
      <c r="G88" s="3" t="str">
        <f>IF('②【入力】別紙_職員一覧（変更）'!G86="","",'②【入力】別紙_職員一覧（変更）'!G86)</f>
        <v/>
      </c>
      <c r="H88" s="3" t="str">
        <f>IF('②【入力】別紙_職員一覧（変更）'!H86="","",'②【入力】別紙_職員一覧（変更）'!H86)</f>
        <v/>
      </c>
      <c r="I88" s="39" t="str">
        <f>IF('②【入力】別紙_職員一覧（変更）'!I86="","",'②【入力】別紙_職員一覧（変更）'!I86)</f>
        <v/>
      </c>
      <c r="J88" s="3" t="str">
        <f>IF('②【入力】別紙_職員一覧（変更）'!J86="","",'②【入力】別紙_職員一覧（変更）'!J86)</f>
        <v/>
      </c>
      <c r="K88" s="3" t="str">
        <f>IF('②【入力】別紙_職員一覧（変更）'!K86="","",'②【入力】別紙_職員一覧（変更）'!K86)</f>
        <v/>
      </c>
      <c r="L88" s="3" t="str">
        <f>IF('②【入力】別紙_職員一覧（変更）'!L86="","",'②【入力】別紙_職員一覧（変更）'!L86)</f>
        <v>　　　　　</v>
      </c>
      <c r="M88" s="3" t="str">
        <f>IF('②【入力】別紙_職員一覧（変更）'!M86="","",'②【入力】別紙_職員一覧（変更）'!M86)</f>
        <v/>
      </c>
      <c r="N88" s="3" t="str">
        <f>IF('②【入力】別紙_職員一覧（変更）'!N86="","",'②【入力】別紙_職員一覧（変更）'!N86)</f>
        <v/>
      </c>
      <c r="O88" s="3" t="str">
        <f t="shared" si="6"/>
        <v/>
      </c>
      <c r="P88" s="3" t="str">
        <f t="shared" si="7"/>
        <v/>
      </c>
      <c r="Q88" s="3" t="str">
        <f t="shared" si="8"/>
        <v/>
      </c>
      <c r="R88" s="41"/>
      <c r="U88" s="18"/>
    </row>
    <row r="89" spans="1:24" ht="18" customHeight="1">
      <c r="A89" s="2">
        <v>75</v>
      </c>
      <c r="B89" s="2" t="str">
        <f t="shared" si="5"/>
        <v/>
      </c>
      <c r="C89" s="3" t="str">
        <f>IF('②【入力】別紙_職員一覧（変更）'!C87="","",'②【入力】別紙_職員一覧（変更）'!C87)</f>
        <v/>
      </c>
      <c r="D89" s="3" t="str">
        <f>IF('②【入力】別紙_職員一覧（変更）'!D87="","",'②【入力】別紙_職員一覧（変更）'!D87)</f>
        <v/>
      </c>
      <c r="E89" s="3" t="str">
        <f>IF('②【入力】別紙_職員一覧（変更）'!E87="","",'②【入力】別紙_職員一覧（変更）'!E87)</f>
        <v/>
      </c>
      <c r="F89" s="3" t="str">
        <f>IF('②【入力】別紙_職員一覧（変更）'!F87="","",'②【入力】別紙_職員一覧（変更）'!F87)</f>
        <v/>
      </c>
      <c r="G89" s="3" t="str">
        <f>IF('②【入力】別紙_職員一覧（変更）'!G87="","",'②【入力】別紙_職員一覧（変更）'!G87)</f>
        <v/>
      </c>
      <c r="H89" s="3" t="str">
        <f>IF('②【入力】別紙_職員一覧（変更）'!H87="","",'②【入力】別紙_職員一覧（変更）'!H87)</f>
        <v/>
      </c>
      <c r="I89" s="39" t="str">
        <f>IF('②【入力】別紙_職員一覧（変更）'!I87="","",'②【入力】別紙_職員一覧（変更）'!I87)</f>
        <v/>
      </c>
      <c r="J89" s="3" t="str">
        <f>IF('②【入力】別紙_職員一覧（変更）'!J87="","",'②【入力】別紙_職員一覧（変更）'!J87)</f>
        <v/>
      </c>
      <c r="K89" s="3" t="str">
        <f>IF('②【入力】別紙_職員一覧（変更）'!K87="","",'②【入力】別紙_職員一覧（変更）'!K87)</f>
        <v/>
      </c>
      <c r="L89" s="3" t="str">
        <f>IF('②【入力】別紙_職員一覧（変更）'!L87="","",'②【入力】別紙_職員一覧（変更）'!L87)</f>
        <v>　　　　　</v>
      </c>
      <c r="M89" s="3" t="str">
        <f>IF('②【入力】別紙_職員一覧（変更）'!M87="","",'②【入力】別紙_職員一覧（変更）'!M87)</f>
        <v/>
      </c>
      <c r="N89" s="3" t="str">
        <f>IF('②【入力】別紙_職員一覧（変更）'!N87="","",'②【入力】別紙_職員一覧（変更）'!N87)</f>
        <v/>
      </c>
      <c r="O89" s="3" t="str">
        <f t="shared" si="6"/>
        <v/>
      </c>
      <c r="P89" s="3" t="str">
        <f t="shared" si="7"/>
        <v/>
      </c>
      <c r="Q89" s="3" t="str">
        <f t="shared" si="8"/>
        <v/>
      </c>
      <c r="R89" s="41"/>
      <c r="U89" s="18"/>
    </row>
    <row r="90" spans="1:24" ht="18" customHeight="1">
      <c r="A90" s="2">
        <v>76</v>
      </c>
      <c r="B90" s="2" t="str">
        <f t="shared" si="5"/>
        <v/>
      </c>
      <c r="C90" s="3" t="str">
        <f>IF('②【入力】別紙_職員一覧（変更）'!C88="","",'②【入力】別紙_職員一覧（変更）'!C88)</f>
        <v/>
      </c>
      <c r="D90" s="3" t="str">
        <f>IF('②【入力】別紙_職員一覧（変更）'!D88="","",'②【入力】別紙_職員一覧（変更）'!D88)</f>
        <v/>
      </c>
      <c r="E90" s="3" t="str">
        <f>IF('②【入力】別紙_職員一覧（変更）'!E88="","",'②【入力】別紙_職員一覧（変更）'!E88)</f>
        <v/>
      </c>
      <c r="F90" s="3" t="str">
        <f>IF('②【入力】別紙_職員一覧（変更）'!F88="","",'②【入力】別紙_職員一覧（変更）'!F88)</f>
        <v/>
      </c>
      <c r="G90" s="3" t="str">
        <f>IF('②【入力】別紙_職員一覧（変更）'!G88="","",'②【入力】別紙_職員一覧（変更）'!G88)</f>
        <v/>
      </c>
      <c r="H90" s="3" t="str">
        <f>IF('②【入力】別紙_職員一覧（変更）'!H88="","",'②【入力】別紙_職員一覧（変更）'!H88)</f>
        <v/>
      </c>
      <c r="I90" s="39" t="str">
        <f>IF('②【入力】別紙_職員一覧（変更）'!I88="","",'②【入力】別紙_職員一覧（変更）'!I88)</f>
        <v/>
      </c>
      <c r="J90" s="3" t="str">
        <f>IF('②【入力】別紙_職員一覧（変更）'!J88="","",'②【入力】別紙_職員一覧（変更）'!J88)</f>
        <v/>
      </c>
      <c r="K90" s="3" t="str">
        <f>IF('②【入力】別紙_職員一覧（変更）'!K88="","",'②【入力】別紙_職員一覧（変更）'!K88)</f>
        <v/>
      </c>
      <c r="L90" s="3" t="str">
        <f>IF('②【入力】別紙_職員一覧（変更）'!L88="","",'②【入力】別紙_職員一覧（変更）'!L88)</f>
        <v>　　　　　</v>
      </c>
      <c r="M90" s="3" t="str">
        <f>IF('②【入力】別紙_職員一覧（変更）'!M88="","",'②【入力】別紙_職員一覧（変更）'!M88)</f>
        <v/>
      </c>
      <c r="N90" s="3" t="str">
        <f>IF('②【入力】別紙_職員一覧（変更）'!N88="","",'②【入力】別紙_職員一覧（変更）'!N88)</f>
        <v/>
      </c>
      <c r="O90" s="3" t="str">
        <f t="shared" si="6"/>
        <v/>
      </c>
      <c r="P90" s="3" t="str">
        <f t="shared" si="7"/>
        <v/>
      </c>
      <c r="Q90" s="3" t="str">
        <f t="shared" si="8"/>
        <v/>
      </c>
      <c r="R90" s="41"/>
      <c r="U90" s="18"/>
    </row>
    <row r="91" spans="1:24" ht="18" customHeight="1">
      <c r="A91" s="2">
        <v>77</v>
      </c>
      <c r="B91" s="2" t="str">
        <f t="shared" si="5"/>
        <v/>
      </c>
      <c r="C91" s="3" t="str">
        <f>IF('②【入力】別紙_職員一覧（変更）'!C89="","",'②【入力】別紙_職員一覧（変更）'!C89)</f>
        <v/>
      </c>
      <c r="D91" s="3" t="str">
        <f>IF('②【入力】別紙_職員一覧（変更）'!D89="","",'②【入力】別紙_職員一覧（変更）'!D89)</f>
        <v/>
      </c>
      <c r="E91" s="3" t="str">
        <f>IF('②【入力】別紙_職員一覧（変更）'!E89="","",'②【入力】別紙_職員一覧（変更）'!E89)</f>
        <v/>
      </c>
      <c r="F91" s="3" t="str">
        <f>IF('②【入力】別紙_職員一覧（変更）'!F89="","",'②【入力】別紙_職員一覧（変更）'!F89)</f>
        <v/>
      </c>
      <c r="G91" s="3" t="str">
        <f>IF('②【入力】別紙_職員一覧（変更）'!G89="","",'②【入力】別紙_職員一覧（変更）'!G89)</f>
        <v/>
      </c>
      <c r="H91" s="3" t="str">
        <f>IF('②【入力】別紙_職員一覧（変更）'!H89="","",'②【入力】別紙_職員一覧（変更）'!H89)</f>
        <v/>
      </c>
      <c r="I91" s="39" t="str">
        <f>IF('②【入力】別紙_職員一覧（変更）'!I89="","",'②【入力】別紙_職員一覧（変更）'!I89)</f>
        <v/>
      </c>
      <c r="J91" s="3" t="str">
        <f>IF('②【入力】別紙_職員一覧（変更）'!J89="","",'②【入力】別紙_職員一覧（変更）'!J89)</f>
        <v/>
      </c>
      <c r="K91" s="3" t="str">
        <f>IF('②【入力】別紙_職員一覧（変更）'!K89="","",'②【入力】別紙_職員一覧（変更）'!K89)</f>
        <v/>
      </c>
      <c r="L91" s="3" t="str">
        <f>IF('②【入力】別紙_職員一覧（変更）'!L89="","",'②【入力】別紙_職員一覧（変更）'!L89)</f>
        <v>　　　　　</v>
      </c>
      <c r="M91" s="3" t="str">
        <f>IF('②【入力】別紙_職員一覧（変更）'!M89="","",'②【入力】別紙_職員一覧（変更）'!M89)</f>
        <v/>
      </c>
      <c r="N91" s="3" t="str">
        <f>IF('②【入力】別紙_職員一覧（変更）'!N89="","",'②【入力】別紙_職員一覧（変更）'!N89)</f>
        <v/>
      </c>
      <c r="O91" s="3" t="str">
        <f t="shared" si="6"/>
        <v/>
      </c>
      <c r="P91" s="3" t="str">
        <f t="shared" si="7"/>
        <v/>
      </c>
      <c r="Q91" s="3" t="str">
        <f t="shared" si="8"/>
        <v/>
      </c>
      <c r="R91" s="41"/>
      <c r="U91" s="18"/>
      <c r="X91" s="14"/>
    </row>
    <row r="92" spans="1:24" ht="18" customHeight="1">
      <c r="A92" s="2">
        <v>78</v>
      </c>
      <c r="B92" s="2" t="str">
        <f t="shared" si="5"/>
        <v/>
      </c>
      <c r="C92" s="3" t="str">
        <f>IF('②【入力】別紙_職員一覧（変更）'!C90="","",'②【入力】別紙_職員一覧（変更）'!C90)</f>
        <v/>
      </c>
      <c r="D92" s="3" t="str">
        <f>IF('②【入力】別紙_職員一覧（変更）'!D90="","",'②【入力】別紙_職員一覧（変更）'!D90)</f>
        <v/>
      </c>
      <c r="E92" s="3" t="str">
        <f>IF('②【入力】別紙_職員一覧（変更）'!E90="","",'②【入力】別紙_職員一覧（変更）'!E90)</f>
        <v/>
      </c>
      <c r="F92" s="3" t="str">
        <f>IF('②【入力】別紙_職員一覧（変更）'!F90="","",'②【入力】別紙_職員一覧（変更）'!F90)</f>
        <v/>
      </c>
      <c r="G92" s="3" t="str">
        <f>IF('②【入力】別紙_職員一覧（変更）'!G90="","",'②【入力】別紙_職員一覧（変更）'!G90)</f>
        <v/>
      </c>
      <c r="H92" s="3" t="str">
        <f>IF('②【入力】別紙_職員一覧（変更）'!H90="","",'②【入力】別紙_職員一覧（変更）'!H90)</f>
        <v/>
      </c>
      <c r="I92" s="39" t="str">
        <f>IF('②【入力】別紙_職員一覧（変更）'!I90="","",'②【入力】別紙_職員一覧（変更）'!I90)</f>
        <v/>
      </c>
      <c r="J92" s="3" t="str">
        <f>IF('②【入力】別紙_職員一覧（変更）'!J90="","",'②【入力】別紙_職員一覧（変更）'!J90)</f>
        <v/>
      </c>
      <c r="K92" s="3" t="str">
        <f>IF('②【入力】別紙_職員一覧（変更）'!K90="","",'②【入力】別紙_職員一覧（変更）'!K90)</f>
        <v/>
      </c>
      <c r="L92" s="3" t="str">
        <f>IF('②【入力】別紙_職員一覧（変更）'!L90="","",'②【入力】別紙_職員一覧（変更）'!L90)</f>
        <v>　　　　　</v>
      </c>
      <c r="M92" s="3" t="str">
        <f>IF('②【入力】別紙_職員一覧（変更）'!M90="","",'②【入力】別紙_職員一覧（変更）'!M90)</f>
        <v/>
      </c>
      <c r="N92" s="3" t="str">
        <f>IF('②【入力】別紙_職員一覧（変更）'!N90="","",'②【入力】別紙_職員一覧（変更）'!N90)</f>
        <v/>
      </c>
      <c r="O92" s="3" t="str">
        <f t="shared" si="6"/>
        <v/>
      </c>
      <c r="P92" s="3" t="str">
        <f t="shared" si="7"/>
        <v/>
      </c>
      <c r="Q92" s="3" t="str">
        <f t="shared" si="8"/>
        <v/>
      </c>
      <c r="R92" s="41"/>
      <c r="U92" s="18"/>
    </row>
    <row r="93" spans="1:24" ht="18" customHeight="1">
      <c r="A93" s="2">
        <v>79</v>
      </c>
      <c r="B93" s="2" t="str">
        <f t="shared" si="5"/>
        <v/>
      </c>
      <c r="C93" s="3" t="str">
        <f>IF('②【入力】別紙_職員一覧（変更）'!C91="","",'②【入力】別紙_職員一覧（変更）'!C91)</f>
        <v/>
      </c>
      <c r="D93" s="3" t="str">
        <f>IF('②【入力】別紙_職員一覧（変更）'!D91="","",'②【入力】別紙_職員一覧（変更）'!D91)</f>
        <v/>
      </c>
      <c r="E93" s="3" t="str">
        <f>IF('②【入力】別紙_職員一覧（変更）'!E91="","",'②【入力】別紙_職員一覧（変更）'!E91)</f>
        <v/>
      </c>
      <c r="F93" s="3" t="str">
        <f>IF('②【入力】別紙_職員一覧（変更）'!F91="","",'②【入力】別紙_職員一覧（変更）'!F91)</f>
        <v/>
      </c>
      <c r="G93" s="3" t="str">
        <f>IF('②【入力】別紙_職員一覧（変更）'!G91="","",'②【入力】別紙_職員一覧（変更）'!G91)</f>
        <v/>
      </c>
      <c r="H93" s="3" t="str">
        <f>IF('②【入力】別紙_職員一覧（変更）'!H91="","",'②【入力】別紙_職員一覧（変更）'!H91)</f>
        <v/>
      </c>
      <c r="I93" s="39" t="str">
        <f>IF('②【入力】別紙_職員一覧（変更）'!I91="","",'②【入力】別紙_職員一覧（変更）'!I91)</f>
        <v/>
      </c>
      <c r="J93" s="3" t="str">
        <f>IF('②【入力】別紙_職員一覧（変更）'!J91="","",'②【入力】別紙_職員一覧（変更）'!J91)</f>
        <v/>
      </c>
      <c r="K93" s="3" t="str">
        <f>IF('②【入力】別紙_職員一覧（変更）'!K91="","",'②【入力】別紙_職員一覧（変更）'!K91)</f>
        <v/>
      </c>
      <c r="L93" s="3" t="str">
        <f>IF('②【入力】別紙_職員一覧（変更）'!L91="","",'②【入力】別紙_職員一覧（変更）'!L91)</f>
        <v>　　　　　</v>
      </c>
      <c r="M93" s="3" t="str">
        <f>IF('②【入力】別紙_職員一覧（変更）'!M91="","",'②【入力】別紙_職員一覧（変更）'!M91)</f>
        <v/>
      </c>
      <c r="N93" s="3" t="str">
        <f>IF('②【入力】別紙_職員一覧（変更）'!N91="","",'②【入力】別紙_職員一覧（変更）'!N91)</f>
        <v/>
      </c>
      <c r="O93" s="3" t="str">
        <f t="shared" si="6"/>
        <v/>
      </c>
      <c r="P93" s="3" t="str">
        <f t="shared" si="7"/>
        <v/>
      </c>
      <c r="Q93" s="3" t="str">
        <f t="shared" si="8"/>
        <v/>
      </c>
      <c r="R93" s="41"/>
      <c r="U93" s="18"/>
    </row>
    <row r="94" spans="1:24" ht="18" customHeight="1">
      <c r="A94" s="2">
        <v>80</v>
      </c>
      <c r="B94" s="2" t="str">
        <f t="shared" si="5"/>
        <v/>
      </c>
      <c r="C94" s="3" t="str">
        <f>IF('②【入力】別紙_職員一覧（変更）'!C92="","",'②【入力】別紙_職員一覧（変更）'!C92)</f>
        <v/>
      </c>
      <c r="D94" s="3" t="str">
        <f>IF('②【入力】別紙_職員一覧（変更）'!D92="","",'②【入力】別紙_職員一覧（変更）'!D92)</f>
        <v/>
      </c>
      <c r="E94" s="3" t="str">
        <f>IF('②【入力】別紙_職員一覧（変更）'!E92="","",'②【入力】別紙_職員一覧（変更）'!E92)</f>
        <v/>
      </c>
      <c r="F94" s="3" t="str">
        <f>IF('②【入力】別紙_職員一覧（変更）'!F92="","",'②【入力】別紙_職員一覧（変更）'!F92)</f>
        <v/>
      </c>
      <c r="G94" s="3" t="str">
        <f>IF('②【入力】別紙_職員一覧（変更）'!G92="","",'②【入力】別紙_職員一覧（変更）'!G92)</f>
        <v/>
      </c>
      <c r="H94" s="3" t="str">
        <f>IF('②【入力】別紙_職員一覧（変更）'!H92="","",'②【入力】別紙_職員一覧（変更）'!H92)</f>
        <v/>
      </c>
      <c r="I94" s="39" t="str">
        <f>IF('②【入力】別紙_職員一覧（変更）'!I92="","",'②【入力】別紙_職員一覧（変更）'!I92)</f>
        <v/>
      </c>
      <c r="J94" s="3" t="str">
        <f>IF('②【入力】別紙_職員一覧（変更）'!J92="","",'②【入力】別紙_職員一覧（変更）'!J92)</f>
        <v/>
      </c>
      <c r="K94" s="3" t="str">
        <f>IF('②【入力】別紙_職員一覧（変更）'!K92="","",'②【入力】別紙_職員一覧（変更）'!K92)</f>
        <v/>
      </c>
      <c r="L94" s="3" t="str">
        <f>IF('②【入力】別紙_職員一覧（変更）'!L92="","",'②【入力】別紙_職員一覧（変更）'!L92)</f>
        <v>　　　　　</v>
      </c>
      <c r="M94" s="3" t="str">
        <f>IF('②【入力】別紙_職員一覧（変更）'!M92="","",'②【入力】別紙_職員一覧（変更）'!M92)</f>
        <v/>
      </c>
      <c r="N94" s="3" t="str">
        <f>IF('②【入力】別紙_職員一覧（変更）'!N92="","",'②【入力】別紙_職員一覧（変更）'!N92)</f>
        <v/>
      </c>
      <c r="O94" s="3" t="str">
        <f t="shared" si="6"/>
        <v/>
      </c>
      <c r="P94" s="3" t="str">
        <f t="shared" si="7"/>
        <v/>
      </c>
      <c r="Q94" s="3" t="str">
        <f t="shared" si="8"/>
        <v/>
      </c>
      <c r="R94" s="41"/>
      <c r="U94" s="18"/>
    </row>
    <row r="95" spans="1:24" ht="18" customHeight="1">
      <c r="A95" s="2">
        <v>81</v>
      </c>
      <c r="B95" s="2" t="str">
        <f t="shared" si="5"/>
        <v/>
      </c>
      <c r="C95" s="3" t="str">
        <f>IF('②【入力】別紙_職員一覧（変更）'!C93="","",'②【入力】別紙_職員一覧（変更）'!C93)</f>
        <v/>
      </c>
      <c r="D95" s="3" t="str">
        <f>IF('②【入力】別紙_職員一覧（変更）'!D93="","",'②【入力】別紙_職員一覧（変更）'!D93)</f>
        <v/>
      </c>
      <c r="E95" s="3" t="str">
        <f>IF('②【入力】別紙_職員一覧（変更）'!E93="","",'②【入力】別紙_職員一覧（変更）'!E93)</f>
        <v/>
      </c>
      <c r="F95" s="3" t="str">
        <f>IF('②【入力】別紙_職員一覧（変更）'!F93="","",'②【入力】別紙_職員一覧（変更）'!F93)</f>
        <v/>
      </c>
      <c r="G95" s="3" t="str">
        <f>IF('②【入力】別紙_職員一覧（変更）'!G93="","",'②【入力】別紙_職員一覧（変更）'!G93)</f>
        <v/>
      </c>
      <c r="H95" s="3" t="str">
        <f>IF('②【入力】別紙_職員一覧（変更）'!H93="","",'②【入力】別紙_職員一覧（変更）'!H93)</f>
        <v/>
      </c>
      <c r="I95" s="39" t="str">
        <f>IF('②【入力】別紙_職員一覧（変更）'!I93="","",'②【入力】別紙_職員一覧（変更）'!I93)</f>
        <v/>
      </c>
      <c r="J95" s="3" t="str">
        <f>IF('②【入力】別紙_職員一覧（変更）'!J93="","",'②【入力】別紙_職員一覧（変更）'!J93)</f>
        <v/>
      </c>
      <c r="K95" s="3" t="str">
        <f>IF('②【入力】別紙_職員一覧（変更）'!K93="","",'②【入力】別紙_職員一覧（変更）'!K93)</f>
        <v/>
      </c>
      <c r="L95" s="3" t="str">
        <f>IF('②【入力】別紙_職員一覧（変更）'!L93="","",'②【入力】別紙_職員一覧（変更）'!L93)</f>
        <v>　　　　　</v>
      </c>
      <c r="M95" s="3" t="str">
        <f>IF('②【入力】別紙_職員一覧（変更）'!M93="","",'②【入力】別紙_職員一覧（変更）'!M93)</f>
        <v/>
      </c>
      <c r="N95" s="3" t="str">
        <f>IF('②【入力】別紙_職員一覧（変更）'!N93="","",'②【入力】別紙_職員一覧（変更）'!N93)</f>
        <v/>
      </c>
      <c r="O95" s="3" t="str">
        <f t="shared" si="6"/>
        <v/>
      </c>
      <c r="P95" s="3" t="str">
        <f t="shared" si="7"/>
        <v/>
      </c>
      <c r="Q95" s="3" t="str">
        <f t="shared" si="8"/>
        <v/>
      </c>
      <c r="R95" s="41"/>
      <c r="U95" s="18"/>
    </row>
    <row r="96" spans="1:24" ht="18" customHeight="1">
      <c r="A96" s="2">
        <v>82</v>
      </c>
      <c r="B96" s="2" t="str">
        <f t="shared" si="5"/>
        <v/>
      </c>
      <c r="C96" s="3" t="str">
        <f>IF('②【入力】別紙_職員一覧（変更）'!C94="","",'②【入力】別紙_職員一覧（変更）'!C94)</f>
        <v/>
      </c>
      <c r="D96" s="3" t="str">
        <f>IF('②【入力】別紙_職員一覧（変更）'!D94="","",'②【入力】別紙_職員一覧（変更）'!D94)</f>
        <v/>
      </c>
      <c r="E96" s="3" t="str">
        <f>IF('②【入力】別紙_職員一覧（変更）'!E94="","",'②【入力】別紙_職員一覧（変更）'!E94)</f>
        <v/>
      </c>
      <c r="F96" s="3" t="str">
        <f>IF('②【入力】別紙_職員一覧（変更）'!F94="","",'②【入力】別紙_職員一覧（変更）'!F94)</f>
        <v/>
      </c>
      <c r="G96" s="3" t="str">
        <f>IF('②【入力】別紙_職員一覧（変更）'!G94="","",'②【入力】別紙_職員一覧（変更）'!G94)</f>
        <v/>
      </c>
      <c r="H96" s="3" t="str">
        <f>IF('②【入力】別紙_職員一覧（変更）'!H94="","",'②【入力】別紙_職員一覧（変更）'!H94)</f>
        <v/>
      </c>
      <c r="I96" s="39" t="str">
        <f>IF('②【入力】別紙_職員一覧（変更）'!I94="","",'②【入力】別紙_職員一覧（変更）'!I94)</f>
        <v/>
      </c>
      <c r="J96" s="3" t="str">
        <f>IF('②【入力】別紙_職員一覧（変更）'!J94="","",'②【入力】別紙_職員一覧（変更）'!J94)</f>
        <v/>
      </c>
      <c r="K96" s="3" t="str">
        <f>IF('②【入力】別紙_職員一覧（変更）'!K94="","",'②【入力】別紙_職員一覧（変更）'!K94)</f>
        <v/>
      </c>
      <c r="L96" s="3" t="str">
        <f>IF('②【入力】別紙_職員一覧（変更）'!L94="","",'②【入力】別紙_職員一覧（変更）'!L94)</f>
        <v>　　　　　</v>
      </c>
      <c r="M96" s="3" t="str">
        <f>IF('②【入力】別紙_職員一覧（変更）'!M94="","",'②【入力】別紙_職員一覧（変更）'!M94)</f>
        <v/>
      </c>
      <c r="N96" s="3" t="str">
        <f>IF('②【入力】別紙_職員一覧（変更）'!N94="","",'②【入力】別紙_職員一覧（変更）'!N94)</f>
        <v/>
      </c>
      <c r="O96" s="3" t="str">
        <f t="shared" si="6"/>
        <v/>
      </c>
      <c r="P96" s="3" t="str">
        <f t="shared" si="7"/>
        <v/>
      </c>
      <c r="Q96" s="3" t="str">
        <f t="shared" si="8"/>
        <v/>
      </c>
      <c r="R96" s="41"/>
      <c r="U96" s="18"/>
    </row>
    <row r="97" spans="1:24" ht="18" customHeight="1">
      <c r="A97" s="2">
        <v>83</v>
      </c>
      <c r="B97" s="2" t="str">
        <f t="shared" si="5"/>
        <v/>
      </c>
      <c r="C97" s="3" t="str">
        <f>IF('②【入力】別紙_職員一覧（変更）'!C95="","",'②【入力】別紙_職員一覧（変更）'!C95)</f>
        <v/>
      </c>
      <c r="D97" s="3" t="str">
        <f>IF('②【入力】別紙_職員一覧（変更）'!D95="","",'②【入力】別紙_職員一覧（変更）'!D95)</f>
        <v/>
      </c>
      <c r="E97" s="3" t="str">
        <f>IF('②【入力】別紙_職員一覧（変更）'!E95="","",'②【入力】別紙_職員一覧（変更）'!E95)</f>
        <v/>
      </c>
      <c r="F97" s="3" t="str">
        <f>IF('②【入力】別紙_職員一覧（変更）'!F95="","",'②【入力】別紙_職員一覧（変更）'!F95)</f>
        <v/>
      </c>
      <c r="G97" s="3" t="str">
        <f>IF('②【入力】別紙_職員一覧（変更）'!G95="","",'②【入力】別紙_職員一覧（変更）'!G95)</f>
        <v/>
      </c>
      <c r="H97" s="3" t="str">
        <f>IF('②【入力】別紙_職員一覧（変更）'!H95="","",'②【入力】別紙_職員一覧（変更）'!H95)</f>
        <v/>
      </c>
      <c r="I97" s="39" t="str">
        <f>IF('②【入力】別紙_職員一覧（変更）'!I95="","",'②【入力】別紙_職員一覧（変更）'!I95)</f>
        <v/>
      </c>
      <c r="J97" s="3" t="str">
        <f>IF('②【入力】別紙_職員一覧（変更）'!J95="","",'②【入力】別紙_職員一覧（変更）'!J95)</f>
        <v/>
      </c>
      <c r="K97" s="3" t="str">
        <f>IF('②【入力】別紙_職員一覧（変更）'!K95="","",'②【入力】別紙_職員一覧（変更）'!K95)</f>
        <v/>
      </c>
      <c r="L97" s="3" t="str">
        <f>IF('②【入力】別紙_職員一覧（変更）'!L95="","",'②【入力】別紙_職員一覧（変更）'!L95)</f>
        <v>　　　　　</v>
      </c>
      <c r="M97" s="3" t="str">
        <f>IF('②【入力】別紙_職員一覧（変更）'!M95="","",'②【入力】別紙_職員一覧（変更）'!M95)</f>
        <v/>
      </c>
      <c r="N97" s="3" t="str">
        <f>IF('②【入力】別紙_職員一覧（変更）'!N95="","",'②【入力】別紙_職員一覧（変更）'!N95)</f>
        <v/>
      </c>
      <c r="O97" s="3" t="str">
        <f t="shared" si="6"/>
        <v/>
      </c>
      <c r="P97" s="3" t="str">
        <f t="shared" si="7"/>
        <v/>
      </c>
      <c r="Q97" s="3" t="str">
        <f t="shared" si="8"/>
        <v/>
      </c>
      <c r="R97" s="41"/>
      <c r="U97" s="18"/>
    </row>
    <row r="98" spans="1:24" ht="18" customHeight="1">
      <c r="A98" s="2">
        <v>84</v>
      </c>
      <c r="B98" s="2" t="str">
        <f t="shared" si="5"/>
        <v/>
      </c>
      <c r="C98" s="3" t="str">
        <f>IF('②【入力】別紙_職員一覧（変更）'!C96="","",'②【入力】別紙_職員一覧（変更）'!C96)</f>
        <v/>
      </c>
      <c r="D98" s="3" t="str">
        <f>IF('②【入力】別紙_職員一覧（変更）'!D96="","",'②【入力】別紙_職員一覧（変更）'!D96)</f>
        <v/>
      </c>
      <c r="E98" s="3" t="str">
        <f>IF('②【入力】別紙_職員一覧（変更）'!E96="","",'②【入力】別紙_職員一覧（変更）'!E96)</f>
        <v/>
      </c>
      <c r="F98" s="3" t="str">
        <f>IF('②【入力】別紙_職員一覧（変更）'!F96="","",'②【入力】別紙_職員一覧（変更）'!F96)</f>
        <v/>
      </c>
      <c r="G98" s="3" t="str">
        <f>IF('②【入力】別紙_職員一覧（変更）'!G96="","",'②【入力】別紙_職員一覧（変更）'!G96)</f>
        <v/>
      </c>
      <c r="H98" s="3" t="str">
        <f>IF('②【入力】別紙_職員一覧（変更）'!H96="","",'②【入力】別紙_職員一覧（変更）'!H96)</f>
        <v/>
      </c>
      <c r="I98" s="39" t="str">
        <f>IF('②【入力】別紙_職員一覧（変更）'!I96="","",'②【入力】別紙_職員一覧（変更）'!I96)</f>
        <v/>
      </c>
      <c r="J98" s="3" t="str">
        <f>IF('②【入力】別紙_職員一覧（変更）'!J96="","",'②【入力】別紙_職員一覧（変更）'!J96)</f>
        <v/>
      </c>
      <c r="K98" s="3" t="str">
        <f>IF('②【入力】別紙_職員一覧（変更）'!K96="","",'②【入力】別紙_職員一覧（変更）'!K96)</f>
        <v/>
      </c>
      <c r="L98" s="3" t="str">
        <f>IF('②【入力】別紙_職員一覧（変更）'!L96="","",'②【入力】別紙_職員一覧（変更）'!L96)</f>
        <v>　　　　　</v>
      </c>
      <c r="M98" s="3" t="str">
        <f>IF('②【入力】別紙_職員一覧（変更）'!M96="","",'②【入力】別紙_職員一覧（変更）'!M96)</f>
        <v/>
      </c>
      <c r="N98" s="3" t="str">
        <f>IF('②【入力】別紙_職員一覧（変更）'!N96="","",'②【入力】別紙_職員一覧（変更）'!N96)</f>
        <v/>
      </c>
      <c r="O98" s="3" t="str">
        <f t="shared" si="6"/>
        <v/>
      </c>
      <c r="P98" s="3" t="str">
        <f t="shared" si="7"/>
        <v/>
      </c>
      <c r="Q98" s="3" t="str">
        <f t="shared" si="8"/>
        <v/>
      </c>
      <c r="R98" s="41"/>
      <c r="U98" s="18"/>
    </row>
    <row r="99" spans="1:24" ht="18" customHeight="1">
      <c r="A99" s="2">
        <v>85</v>
      </c>
      <c r="B99" s="2" t="str">
        <f t="shared" si="5"/>
        <v/>
      </c>
      <c r="C99" s="3" t="str">
        <f>IF('②【入力】別紙_職員一覧（変更）'!C97="","",'②【入力】別紙_職員一覧（変更）'!C97)</f>
        <v/>
      </c>
      <c r="D99" s="3" t="str">
        <f>IF('②【入力】別紙_職員一覧（変更）'!D97="","",'②【入力】別紙_職員一覧（変更）'!D97)</f>
        <v/>
      </c>
      <c r="E99" s="3" t="str">
        <f>IF('②【入力】別紙_職員一覧（変更）'!E97="","",'②【入力】別紙_職員一覧（変更）'!E97)</f>
        <v/>
      </c>
      <c r="F99" s="3" t="str">
        <f>IF('②【入力】別紙_職員一覧（変更）'!F97="","",'②【入力】別紙_職員一覧（変更）'!F97)</f>
        <v/>
      </c>
      <c r="G99" s="3" t="str">
        <f>IF('②【入力】別紙_職員一覧（変更）'!G97="","",'②【入力】別紙_職員一覧（変更）'!G97)</f>
        <v/>
      </c>
      <c r="H99" s="3" t="str">
        <f>IF('②【入力】別紙_職員一覧（変更）'!H97="","",'②【入力】別紙_職員一覧（変更）'!H97)</f>
        <v/>
      </c>
      <c r="I99" s="39" t="str">
        <f>IF('②【入力】別紙_職員一覧（変更）'!I97="","",'②【入力】別紙_職員一覧（変更）'!I97)</f>
        <v/>
      </c>
      <c r="J99" s="3" t="str">
        <f>IF('②【入力】別紙_職員一覧（変更）'!J97="","",'②【入力】別紙_職員一覧（変更）'!J97)</f>
        <v/>
      </c>
      <c r="K99" s="3" t="str">
        <f>IF('②【入力】別紙_職員一覧（変更）'!K97="","",'②【入力】別紙_職員一覧（変更）'!K97)</f>
        <v/>
      </c>
      <c r="L99" s="3" t="str">
        <f>IF('②【入力】別紙_職員一覧（変更）'!L97="","",'②【入力】別紙_職員一覧（変更）'!L97)</f>
        <v>　　　　　</v>
      </c>
      <c r="M99" s="3" t="str">
        <f>IF('②【入力】別紙_職員一覧（変更）'!M97="","",'②【入力】別紙_職員一覧（変更）'!M97)</f>
        <v/>
      </c>
      <c r="N99" s="3" t="str">
        <f>IF('②【入力】別紙_職員一覧（変更）'!N97="","",'②【入力】別紙_職員一覧（変更）'!N97)</f>
        <v/>
      </c>
      <c r="O99" s="3" t="str">
        <f t="shared" si="6"/>
        <v/>
      </c>
      <c r="P99" s="3" t="str">
        <f t="shared" si="7"/>
        <v/>
      </c>
      <c r="Q99" s="3" t="str">
        <f t="shared" si="8"/>
        <v/>
      </c>
      <c r="R99" s="41"/>
      <c r="U99" s="18"/>
    </row>
    <row r="100" spans="1:24" ht="18" customHeight="1">
      <c r="A100" s="2">
        <v>86</v>
      </c>
      <c r="B100" s="2" t="str">
        <f t="shared" si="5"/>
        <v/>
      </c>
      <c r="C100" s="3" t="str">
        <f>IF('②【入力】別紙_職員一覧（変更）'!C98="","",'②【入力】別紙_職員一覧（変更）'!C98)</f>
        <v/>
      </c>
      <c r="D100" s="3" t="str">
        <f>IF('②【入力】別紙_職員一覧（変更）'!D98="","",'②【入力】別紙_職員一覧（変更）'!D98)</f>
        <v/>
      </c>
      <c r="E100" s="3" t="str">
        <f>IF('②【入力】別紙_職員一覧（変更）'!E98="","",'②【入力】別紙_職員一覧（変更）'!E98)</f>
        <v/>
      </c>
      <c r="F100" s="3" t="str">
        <f>IF('②【入力】別紙_職員一覧（変更）'!F98="","",'②【入力】別紙_職員一覧（変更）'!F98)</f>
        <v/>
      </c>
      <c r="G100" s="3" t="str">
        <f>IF('②【入力】別紙_職員一覧（変更）'!G98="","",'②【入力】別紙_職員一覧（変更）'!G98)</f>
        <v/>
      </c>
      <c r="H100" s="3" t="str">
        <f>IF('②【入力】別紙_職員一覧（変更）'!H98="","",'②【入力】別紙_職員一覧（変更）'!H98)</f>
        <v/>
      </c>
      <c r="I100" s="39" t="str">
        <f>IF('②【入力】別紙_職員一覧（変更）'!I98="","",'②【入力】別紙_職員一覧（変更）'!I98)</f>
        <v/>
      </c>
      <c r="J100" s="3" t="str">
        <f>IF('②【入力】別紙_職員一覧（変更）'!J98="","",'②【入力】別紙_職員一覧（変更）'!J98)</f>
        <v/>
      </c>
      <c r="K100" s="3" t="str">
        <f>IF('②【入力】別紙_職員一覧（変更）'!K98="","",'②【入力】別紙_職員一覧（変更）'!K98)</f>
        <v/>
      </c>
      <c r="L100" s="3" t="str">
        <f>IF('②【入力】別紙_職員一覧（変更）'!L98="","",'②【入力】別紙_職員一覧（変更）'!L98)</f>
        <v>　　　　　</v>
      </c>
      <c r="M100" s="3" t="str">
        <f>IF('②【入力】別紙_職員一覧（変更）'!M98="","",'②【入力】別紙_職員一覧（変更）'!M98)</f>
        <v/>
      </c>
      <c r="N100" s="3" t="str">
        <f>IF('②【入力】別紙_職員一覧（変更）'!N98="","",'②【入力】別紙_職員一覧（変更）'!N98)</f>
        <v/>
      </c>
      <c r="O100" s="3" t="str">
        <f t="shared" si="6"/>
        <v/>
      </c>
      <c r="P100" s="3" t="str">
        <f t="shared" si="7"/>
        <v/>
      </c>
      <c r="Q100" s="3" t="str">
        <f t="shared" si="8"/>
        <v/>
      </c>
      <c r="R100" s="41"/>
      <c r="U100" s="18"/>
    </row>
    <row r="101" spans="1:24" ht="18" customHeight="1">
      <c r="A101" s="2">
        <v>87</v>
      </c>
      <c r="B101" s="2" t="str">
        <f t="shared" si="5"/>
        <v/>
      </c>
      <c r="C101" s="3" t="str">
        <f>IF('②【入力】別紙_職員一覧（変更）'!C99="","",'②【入力】別紙_職員一覧（変更）'!C99)</f>
        <v/>
      </c>
      <c r="D101" s="3" t="str">
        <f>IF('②【入力】別紙_職員一覧（変更）'!D99="","",'②【入力】別紙_職員一覧（変更）'!D99)</f>
        <v/>
      </c>
      <c r="E101" s="3" t="str">
        <f>IF('②【入力】別紙_職員一覧（変更）'!E99="","",'②【入力】別紙_職員一覧（変更）'!E99)</f>
        <v/>
      </c>
      <c r="F101" s="3" t="str">
        <f>IF('②【入力】別紙_職員一覧（変更）'!F99="","",'②【入力】別紙_職員一覧（変更）'!F99)</f>
        <v/>
      </c>
      <c r="G101" s="3" t="str">
        <f>IF('②【入力】別紙_職員一覧（変更）'!G99="","",'②【入力】別紙_職員一覧（変更）'!G99)</f>
        <v/>
      </c>
      <c r="H101" s="3" t="str">
        <f>IF('②【入力】別紙_職員一覧（変更）'!H99="","",'②【入力】別紙_職員一覧（変更）'!H99)</f>
        <v/>
      </c>
      <c r="I101" s="39" t="str">
        <f>IF('②【入力】別紙_職員一覧（変更）'!I99="","",'②【入力】別紙_職員一覧（変更）'!I99)</f>
        <v/>
      </c>
      <c r="J101" s="3" t="str">
        <f>IF('②【入力】別紙_職員一覧（変更）'!J99="","",'②【入力】別紙_職員一覧（変更）'!J99)</f>
        <v/>
      </c>
      <c r="K101" s="3" t="str">
        <f>IF('②【入力】別紙_職員一覧（変更）'!K99="","",'②【入力】別紙_職員一覧（変更）'!K99)</f>
        <v/>
      </c>
      <c r="L101" s="3" t="str">
        <f>IF('②【入力】別紙_職員一覧（変更）'!L99="","",'②【入力】別紙_職員一覧（変更）'!L99)</f>
        <v>　　　　　</v>
      </c>
      <c r="M101" s="3" t="str">
        <f>IF('②【入力】別紙_職員一覧（変更）'!M99="","",'②【入力】別紙_職員一覧（変更）'!M99)</f>
        <v/>
      </c>
      <c r="N101" s="3" t="str">
        <f>IF('②【入力】別紙_職員一覧（変更）'!N99="","",'②【入力】別紙_職員一覧（変更）'!N99)</f>
        <v/>
      </c>
      <c r="O101" s="3" t="str">
        <f t="shared" si="6"/>
        <v/>
      </c>
      <c r="P101" s="3" t="str">
        <f t="shared" si="7"/>
        <v/>
      </c>
      <c r="Q101" s="3" t="str">
        <f t="shared" si="8"/>
        <v/>
      </c>
      <c r="R101" s="41"/>
      <c r="U101" s="18"/>
    </row>
    <row r="102" spans="1:24" ht="18" customHeight="1">
      <c r="A102" s="2">
        <v>88</v>
      </c>
      <c r="B102" s="2" t="str">
        <f t="shared" si="5"/>
        <v/>
      </c>
      <c r="C102" s="3" t="str">
        <f>IF('②【入力】別紙_職員一覧（変更）'!C100="","",'②【入力】別紙_職員一覧（変更）'!C100)</f>
        <v/>
      </c>
      <c r="D102" s="3" t="str">
        <f>IF('②【入力】別紙_職員一覧（変更）'!D100="","",'②【入力】別紙_職員一覧（変更）'!D100)</f>
        <v/>
      </c>
      <c r="E102" s="3" t="str">
        <f>IF('②【入力】別紙_職員一覧（変更）'!E100="","",'②【入力】別紙_職員一覧（変更）'!E100)</f>
        <v/>
      </c>
      <c r="F102" s="3" t="str">
        <f>IF('②【入力】別紙_職員一覧（変更）'!F100="","",'②【入力】別紙_職員一覧（変更）'!F100)</f>
        <v/>
      </c>
      <c r="G102" s="3" t="str">
        <f>IF('②【入力】別紙_職員一覧（変更）'!G100="","",'②【入力】別紙_職員一覧（変更）'!G100)</f>
        <v/>
      </c>
      <c r="H102" s="3" t="str">
        <f>IF('②【入力】別紙_職員一覧（変更）'!H100="","",'②【入力】別紙_職員一覧（変更）'!H100)</f>
        <v/>
      </c>
      <c r="I102" s="39" t="str">
        <f>IF('②【入力】別紙_職員一覧（変更）'!I100="","",'②【入力】別紙_職員一覧（変更）'!I100)</f>
        <v/>
      </c>
      <c r="J102" s="3" t="str">
        <f>IF('②【入力】別紙_職員一覧（変更）'!J100="","",'②【入力】別紙_職員一覧（変更）'!J100)</f>
        <v/>
      </c>
      <c r="K102" s="3" t="str">
        <f>IF('②【入力】別紙_職員一覧（変更）'!K100="","",'②【入力】別紙_職員一覧（変更）'!K100)</f>
        <v/>
      </c>
      <c r="L102" s="3" t="str">
        <f>IF('②【入力】別紙_職員一覧（変更）'!L100="","",'②【入力】別紙_職員一覧（変更）'!L100)</f>
        <v>　　　　　</v>
      </c>
      <c r="M102" s="3" t="str">
        <f>IF('②【入力】別紙_職員一覧（変更）'!M100="","",'②【入力】別紙_職員一覧（変更）'!M100)</f>
        <v/>
      </c>
      <c r="N102" s="3" t="str">
        <f>IF('②【入力】別紙_職員一覧（変更）'!N100="","",'②【入力】別紙_職員一覧（変更）'!N100)</f>
        <v/>
      </c>
      <c r="O102" s="3" t="str">
        <f t="shared" si="6"/>
        <v/>
      </c>
      <c r="P102" s="3" t="str">
        <f t="shared" si="7"/>
        <v/>
      </c>
      <c r="Q102" s="3" t="str">
        <f t="shared" si="8"/>
        <v/>
      </c>
      <c r="R102" s="41"/>
      <c r="U102" s="18"/>
    </row>
    <row r="103" spans="1:24" ht="18" customHeight="1">
      <c r="A103" s="2">
        <v>89</v>
      </c>
      <c r="B103" s="2" t="str">
        <f t="shared" si="5"/>
        <v/>
      </c>
      <c r="C103" s="3" t="str">
        <f>IF('②【入力】別紙_職員一覧（変更）'!C101="","",'②【入力】別紙_職員一覧（変更）'!C101)</f>
        <v/>
      </c>
      <c r="D103" s="3" t="str">
        <f>IF('②【入力】別紙_職員一覧（変更）'!D101="","",'②【入力】別紙_職員一覧（変更）'!D101)</f>
        <v/>
      </c>
      <c r="E103" s="3" t="str">
        <f>IF('②【入力】別紙_職員一覧（変更）'!E101="","",'②【入力】別紙_職員一覧（変更）'!E101)</f>
        <v/>
      </c>
      <c r="F103" s="3" t="str">
        <f>IF('②【入力】別紙_職員一覧（変更）'!F101="","",'②【入力】別紙_職員一覧（変更）'!F101)</f>
        <v/>
      </c>
      <c r="G103" s="3" t="str">
        <f>IF('②【入力】別紙_職員一覧（変更）'!G101="","",'②【入力】別紙_職員一覧（変更）'!G101)</f>
        <v/>
      </c>
      <c r="H103" s="3" t="str">
        <f>IF('②【入力】別紙_職員一覧（変更）'!H101="","",'②【入力】別紙_職員一覧（変更）'!H101)</f>
        <v/>
      </c>
      <c r="I103" s="39" t="str">
        <f>IF('②【入力】別紙_職員一覧（変更）'!I101="","",'②【入力】別紙_職員一覧（変更）'!I101)</f>
        <v/>
      </c>
      <c r="J103" s="3" t="str">
        <f>IF('②【入力】別紙_職員一覧（変更）'!J101="","",'②【入力】別紙_職員一覧（変更）'!J101)</f>
        <v/>
      </c>
      <c r="K103" s="3" t="str">
        <f>IF('②【入力】別紙_職員一覧（変更）'!K101="","",'②【入力】別紙_職員一覧（変更）'!K101)</f>
        <v/>
      </c>
      <c r="L103" s="3" t="str">
        <f>IF('②【入力】別紙_職員一覧（変更）'!L101="","",'②【入力】別紙_職員一覧（変更）'!L101)</f>
        <v>　　　　　</v>
      </c>
      <c r="M103" s="3" t="str">
        <f>IF('②【入力】別紙_職員一覧（変更）'!M101="","",'②【入力】別紙_職員一覧（変更）'!M101)</f>
        <v/>
      </c>
      <c r="N103" s="3" t="str">
        <f>IF('②【入力】別紙_職員一覧（変更）'!N101="","",'②【入力】別紙_職員一覧（変更）'!N101)</f>
        <v/>
      </c>
      <c r="O103" s="3" t="str">
        <f t="shared" si="6"/>
        <v/>
      </c>
      <c r="P103" s="3" t="str">
        <f t="shared" si="7"/>
        <v/>
      </c>
      <c r="Q103" s="3" t="str">
        <f t="shared" si="8"/>
        <v/>
      </c>
      <c r="R103" s="41"/>
      <c r="U103" s="18"/>
    </row>
    <row r="104" spans="1:24" ht="18" customHeight="1">
      <c r="A104" s="2">
        <v>90</v>
      </c>
      <c r="B104" s="2" t="str">
        <f t="shared" si="5"/>
        <v/>
      </c>
      <c r="C104" s="3" t="str">
        <f>IF('②【入力】別紙_職員一覧（変更）'!C102="","",'②【入力】別紙_職員一覧（変更）'!C102)</f>
        <v/>
      </c>
      <c r="D104" s="3" t="str">
        <f>IF('②【入力】別紙_職員一覧（変更）'!D102="","",'②【入力】別紙_職員一覧（変更）'!D102)</f>
        <v/>
      </c>
      <c r="E104" s="3" t="str">
        <f>IF('②【入力】別紙_職員一覧（変更）'!E102="","",'②【入力】別紙_職員一覧（変更）'!E102)</f>
        <v/>
      </c>
      <c r="F104" s="3" t="str">
        <f>IF('②【入力】別紙_職員一覧（変更）'!F102="","",'②【入力】別紙_職員一覧（変更）'!F102)</f>
        <v/>
      </c>
      <c r="G104" s="3" t="str">
        <f>IF('②【入力】別紙_職員一覧（変更）'!G102="","",'②【入力】別紙_職員一覧（変更）'!G102)</f>
        <v/>
      </c>
      <c r="H104" s="3" t="str">
        <f>IF('②【入力】別紙_職員一覧（変更）'!H102="","",'②【入力】別紙_職員一覧（変更）'!H102)</f>
        <v/>
      </c>
      <c r="I104" s="39" t="str">
        <f>IF('②【入力】別紙_職員一覧（変更）'!I102="","",'②【入力】別紙_職員一覧（変更）'!I102)</f>
        <v/>
      </c>
      <c r="J104" s="3" t="str">
        <f>IF('②【入力】別紙_職員一覧（変更）'!J102="","",'②【入力】別紙_職員一覧（変更）'!J102)</f>
        <v/>
      </c>
      <c r="K104" s="3" t="str">
        <f>IF('②【入力】別紙_職員一覧（変更）'!K102="","",'②【入力】別紙_職員一覧（変更）'!K102)</f>
        <v/>
      </c>
      <c r="L104" s="3" t="str">
        <f>IF('②【入力】別紙_職員一覧（変更）'!L102="","",'②【入力】別紙_職員一覧（変更）'!L102)</f>
        <v>　　　　　</v>
      </c>
      <c r="M104" s="3" t="str">
        <f>IF('②【入力】別紙_職員一覧（変更）'!M102="","",'②【入力】別紙_職員一覧（変更）'!M102)</f>
        <v/>
      </c>
      <c r="N104" s="3" t="str">
        <f>IF('②【入力】別紙_職員一覧（変更）'!N102="","",'②【入力】別紙_職員一覧（変更）'!N102)</f>
        <v/>
      </c>
      <c r="O104" s="3" t="str">
        <f t="shared" si="6"/>
        <v/>
      </c>
      <c r="P104" s="3" t="str">
        <f t="shared" si="7"/>
        <v/>
      </c>
      <c r="Q104" s="3" t="str">
        <f t="shared" si="8"/>
        <v/>
      </c>
      <c r="R104" s="41"/>
      <c r="U104" s="18"/>
      <c r="X104" s="14"/>
    </row>
    <row r="105" spans="1:24" ht="18" customHeight="1">
      <c r="A105" s="2">
        <v>91</v>
      </c>
      <c r="B105" s="2" t="str">
        <f t="shared" si="5"/>
        <v/>
      </c>
      <c r="C105" s="3" t="str">
        <f>IF('②【入力】別紙_職員一覧（変更）'!C103="","",'②【入力】別紙_職員一覧（変更）'!C103)</f>
        <v/>
      </c>
      <c r="D105" s="3" t="str">
        <f>IF('②【入力】別紙_職員一覧（変更）'!D103="","",'②【入力】別紙_職員一覧（変更）'!D103)</f>
        <v/>
      </c>
      <c r="E105" s="3" t="str">
        <f>IF('②【入力】別紙_職員一覧（変更）'!E103="","",'②【入力】別紙_職員一覧（変更）'!E103)</f>
        <v/>
      </c>
      <c r="F105" s="3" t="str">
        <f>IF('②【入力】別紙_職員一覧（変更）'!F103="","",'②【入力】別紙_職員一覧（変更）'!F103)</f>
        <v/>
      </c>
      <c r="G105" s="3" t="str">
        <f>IF('②【入力】別紙_職員一覧（変更）'!G103="","",'②【入力】別紙_職員一覧（変更）'!G103)</f>
        <v/>
      </c>
      <c r="H105" s="3" t="str">
        <f>IF('②【入力】別紙_職員一覧（変更）'!H103="","",'②【入力】別紙_職員一覧（変更）'!H103)</f>
        <v/>
      </c>
      <c r="I105" s="39" t="str">
        <f>IF('②【入力】別紙_職員一覧（変更）'!I103="","",'②【入力】別紙_職員一覧（変更）'!I103)</f>
        <v/>
      </c>
      <c r="J105" s="3" t="str">
        <f>IF('②【入力】別紙_職員一覧（変更）'!J103="","",'②【入力】別紙_職員一覧（変更）'!J103)</f>
        <v/>
      </c>
      <c r="K105" s="3" t="str">
        <f>IF('②【入力】別紙_職員一覧（変更）'!K103="","",'②【入力】別紙_職員一覧（変更）'!K103)</f>
        <v/>
      </c>
      <c r="L105" s="3" t="str">
        <f>IF('②【入力】別紙_職員一覧（変更）'!L103="","",'②【入力】別紙_職員一覧（変更）'!L103)</f>
        <v>　　　　　</v>
      </c>
      <c r="M105" s="3" t="str">
        <f>IF('②【入力】別紙_職員一覧（変更）'!M103="","",'②【入力】別紙_職員一覧（変更）'!M103)</f>
        <v/>
      </c>
      <c r="N105" s="3" t="str">
        <f>IF('②【入力】別紙_職員一覧（変更）'!N103="","",'②【入力】別紙_職員一覧（変更）'!N103)</f>
        <v/>
      </c>
      <c r="O105" s="3" t="str">
        <f t="shared" si="6"/>
        <v/>
      </c>
      <c r="P105" s="3" t="str">
        <f t="shared" si="7"/>
        <v/>
      </c>
      <c r="Q105" s="3" t="str">
        <f t="shared" si="8"/>
        <v/>
      </c>
      <c r="R105" s="41"/>
      <c r="U105" s="18"/>
    </row>
    <row r="106" spans="1:24" ht="18" customHeight="1">
      <c r="A106" s="2">
        <v>92</v>
      </c>
      <c r="B106" s="2" t="str">
        <f t="shared" si="5"/>
        <v/>
      </c>
      <c r="C106" s="3" t="str">
        <f>IF('②【入力】別紙_職員一覧（変更）'!C104="","",'②【入力】別紙_職員一覧（変更）'!C104)</f>
        <v/>
      </c>
      <c r="D106" s="3" t="str">
        <f>IF('②【入力】別紙_職員一覧（変更）'!D104="","",'②【入力】別紙_職員一覧（変更）'!D104)</f>
        <v/>
      </c>
      <c r="E106" s="3" t="str">
        <f>IF('②【入力】別紙_職員一覧（変更）'!E104="","",'②【入力】別紙_職員一覧（変更）'!E104)</f>
        <v/>
      </c>
      <c r="F106" s="3" t="str">
        <f>IF('②【入力】別紙_職員一覧（変更）'!F104="","",'②【入力】別紙_職員一覧（変更）'!F104)</f>
        <v/>
      </c>
      <c r="G106" s="3" t="str">
        <f>IF('②【入力】別紙_職員一覧（変更）'!G104="","",'②【入力】別紙_職員一覧（変更）'!G104)</f>
        <v/>
      </c>
      <c r="H106" s="3" t="str">
        <f>IF('②【入力】別紙_職員一覧（変更）'!H104="","",'②【入力】別紙_職員一覧（変更）'!H104)</f>
        <v/>
      </c>
      <c r="I106" s="39" t="str">
        <f>IF('②【入力】別紙_職員一覧（変更）'!I104="","",'②【入力】別紙_職員一覧（変更）'!I104)</f>
        <v/>
      </c>
      <c r="J106" s="3" t="str">
        <f>IF('②【入力】別紙_職員一覧（変更）'!J104="","",'②【入力】別紙_職員一覧（変更）'!J104)</f>
        <v/>
      </c>
      <c r="K106" s="3" t="str">
        <f>IF('②【入力】別紙_職員一覧（変更）'!K104="","",'②【入力】別紙_職員一覧（変更）'!K104)</f>
        <v/>
      </c>
      <c r="L106" s="3" t="str">
        <f>IF('②【入力】別紙_職員一覧（変更）'!L104="","",'②【入力】別紙_職員一覧（変更）'!L104)</f>
        <v>　　　　　</v>
      </c>
      <c r="M106" s="3" t="str">
        <f>IF('②【入力】別紙_職員一覧（変更）'!M104="","",'②【入力】別紙_職員一覧（変更）'!M104)</f>
        <v/>
      </c>
      <c r="N106" s="3" t="str">
        <f>IF('②【入力】別紙_職員一覧（変更）'!N104="","",'②【入力】別紙_職員一覧（変更）'!N104)</f>
        <v/>
      </c>
      <c r="O106" s="3" t="str">
        <f t="shared" si="6"/>
        <v/>
      </c>
      <c r="P106" s="3" t="str">
        <f t="shared" si="7"/>
        <v/>
      </c>
      <c r="Q106" s="3" t="str">
        <f t="shared" si="8"/>
        <v/>
      </c>
      <c r="R106" s="41"/>
      <c r="U106" s="18"/>
    </row>
    <row r="107" spans="1:24" ht="18" customHeight="1">
      <c r="A107" s="2">
        <v>93</v>
      </c>
      <c r="B107" s="2" t="str">
        <f t="shared" si="5"/>
        <v/>
      </c>
      <c r="C107" s="3" t="str">
        <f>IF('②【入力】別紙_職員一覧（変更）'!C105="","",'②【入力】別紙_職員一覧（変更）'!C105)</f>
        <v/>
      </c>
      <c r="D107" s="3" t="str">
        <f>IF('②【入力】別紙_職員一覧（変更）'!D105="","",'②【入力】別紙_職員一覧（変更）'!D105)</f>
        <v/>
      </c>
      <c r="E107" s="3" t="str">
        <f>IF('②【入力】別紙_職員一覧（変更）'!E105="","",'②【入力】別紙_職員一覧（変更）'!E105)</f>
        <v/>
      </c>
      <c r="F107" s="3" t="str">
        <f>IF('②【入力】別紙_職員一覧（変更）'!F105="","",'②【入力】別紙_職員一覧（変更）'!F105)</f>
        <v/>
      </c>
      <c r="G107" s="3" t="str">
        <f>IF('②【入力】別紙_職員一覧（変更）'!G105="","",'②【入力】別紙_職員一覧（変更）'!G105)</f>
        <v/>
      </c>
      <c r="H107" s="3" t="str">
        <f>IF('②【入力】別紙_職員一覧（変更）'!H105="","",'②【入力】別紙_職員一覧（変更）'!H105)</f>
        <v/>
      </c>
      <c r="I107" s="39" t="str">
        <f>IF('②【入力】別紙_職員一覧（変更）'!I105="","",'②【入力】別紙_職員一覧（変更）'!I105)</f>
        <v/>
      </c>
      <c r="J107" s="3" t="str">
        <f>IF('②【入力】別紙_職員一覧（変更）'!J105="","",'②【入力】別紙_職員一覧（変更）'!J105)</f>
        <v/>
      </c>
      <c r="K107" s="3" t="str">
        <f>IF('②【入力】別紙_職員一覧（変更）'!K105="","",'②【入力】別紙_職員一覧（変更）'!K105)</f>
        <v/>
      </c>
      <c r="L107" s="3" t="str">
        <f>IF('②【入力】別紙_職員一覧（変更）'!L105="","",'②【入力】別紙_職員一覧（変更）'!L105)</f>
        <v>　　　　　</v>
      </c>
      <c r="M107" s="3" t="str">
        <f>IF('②【入力】別紙_職員一覧（変更）'!M105="","",'②【入力】別紙_職員一覧（変更）'!M105)</f>
        <v/>
      </c>
      <c r="N107" s="3" t="str">
        <f>IF('②【入力】別紙_職員一覧（変更）'!N105="","",'②【入力】別紙_職員一覧（変更）'!N105)</f>
        <v/>
      </c>
      <c r="O107" s="3" t="str">
        <f t="shared" si="6"/>
        <v/>
      </c>
      <c r="P107" s="3" t="str">
        <f t="shared" si="7"/>
        <v/>
      </c>
      <c r="Q107" s="3" t="str">
        <f t="shared" si="8"/>
        <v/>
      </c>
      <c r="R107" s="41"/>
      <c r="U107" s="18"/>
    </row>
    <row r="108" spans="1:24" ht="18" customHeight="1">
      <c r="A108" s="2">
        <v>94</v>
      </c>
      <c r="B108" s="2" t="str">
        <f t="shared" si="5"/>
        <v/>
      </c>
      <c r="C108" s="3" t="str">
        <f>IF('②【入力】別紙_職員一覧（変更）'!C106="","",'②【入力】別紙_職員一覧（変更）'!C106)</f>
        <v/>
      </c>
      <c r="D108" s="3" t="str">
        <f>IF('②【入力】別紙_職員一覧（変更）'!D106="","",'②【入力】別紙_職員一覧（変更）'!D106)</f>
        <v/>
      </c>
      <c r="E108" s="3" t="str">
        <f>IF('②【入力】別紙_職員一覧（変更）'!E106="","",'②【入力】別紙_職員一覧（変更）'!E106)</f>
        <v/>
      </c>
      <c r="F108" s="3" t="str">
        <f>IF('②【入力】別紙_職員一覧（変更）'!F106="","",'②【入力】別紙_職員一覧（変更）'!F106)</f>
        <v/>
      </c>
      <c r="G108" s="3" t="str">
        <f>IF('②【入力】別紙_職員一覧（変更）'!G106="","",'②【入力】別紙_職員一覧（変更）'!G106)</f>
        <v/>
      </c>
      <c r="H108" s="3" t="str">
        <f>IF('②【入力】別紙_職員一覧（変更）'!H106="","",'②【入力】別紙_職員一覧（変更）'!H106)</f>
        <v/>
      </c>
      <c r="I108" s="39" t="str">
        <f>IF('②【入力】別紙_職員一覧（変更）'!I106="","",'②【入力】別紙_職員一覧（変更）'!I106)</f>
        <v/>
      </c>
      <c r="J108" s="3" t="str">
        <f>IF('②【入力】別紙_職員一覧（変更）'!J106="","",'②【入力】別紙_職員一覧（変更）'!J106)</f>
        <v/>
      </c>
      <c r="K108" s="3" t="str">
        <f>IF('②【入力】別紙_職員一覧（変更）'!K106="","",'②【入力】別紙_職員一覧（変更）'!K106)</f>
        <v/>
      </c>
      <c r="L108" s="3" t="str">
        <f>IF('②【入力】別紙_職員一覧（変更）'!L106="","",'②【入力】別紙_職員一覧（変更）'!L106)</f>
        <v>　　　　　</v>
      </c>
      <c r="M108" s="3" t="str">
        <f>IF('②【入力】別紙_職員一覧（変更）'!M106="","",'②【入力】別紙_職員一覧（変更）'!M106)</f>
        <v/>
      </c>
      <c r="N108" s="3" t="str">
        <f>IF('②【入力】別紙_職員一覧（変更）'!N106="","",'②【入力】別紙_職員一覧（変更）'!N106)</f>
        <v/>
      </c>
      <c r="O108" s="3" t="str">
        <f t="shared" si="6"/>
        <v/>
      </c>
      <c r="P108" s="3" t="str">
        <f t="shared" si="7"/>
        <v/>
      </c>
      <c r="Q108" s="3" t="str">
        <f t="shared" si="8"/>
        <v/>
      </c>
      <c r="R108" s="41"/>
      <c r="U108" s="18"/>
    </row>
    <row r="109" spans="1:24" ht="18" customHeight="1">
      <c r="A109" s="2">
        <v>95</v>
      </c>
      <c r="B109" s="2" t="str">
        <f t="shared" si="5"/>
        <v/>
      </c>
      <c r="C109" s="3" t="str">
        <f>IF('②【入力】別紙_職員一覧（変更）'!C107="","",'②【入力】別紙_職員一覧（変更）'!C107)</f>
        <v/>
      </c>
      <c r="D109" s="3" t="str">
        <f>IF('②【入力】別紙_職員一覧（変更）'!D107="","",'②【入力】別紙_職員一覧（変更）'!D107)</f>
        <v/>
      </c>
      <c r="E109" s="3" t="str">
        <f>IF('②【入力】別紙_職員一覧（変更）'!E107="","",'②【入力】別紙_職員一覧（変更）'!E107)</f>
        <v/>
      </c>
      <c r="F109" s="3" t="str">
        <f>IF('②【入力】別紙_職員一覧（変更）'!F107="","",'②【入力】別紙_職員一覧（変更）'!F107)</f>
        <v/>
      </c>
      <c r="G109" s="3" t="str">
        <f>IF('②【入力】別紙_職員一覧（変更）'!G107="","",'②【入力】別紙_職員一覧（変更）'!G107)</f>
        <v/>
      </c>
      <c r="H109" s="3" t="str">
        <f>IF('②【入力】別紙_職員一覧（変更）'!H107="","",'②【入力】別紙_職員一覧（変更）'!H107)</f>
        <v/>
      </c>
      <c r="I109" s="39" t="str">
        <f>IF('②【入力】別紙_職員一覧（変更）'!I107="","",'②【入力】別紙_職員一覧（変更）'!I107)</f>
        <v/>
      </c>
      <c r="J109" s="3" t="str">
        <f>IF('②【入力】別紙_職員一覧（変更）'!J107="","",'②【入力】別紙_職員一覧（変更）'!J107)</f>
        <v/>
      </c>
      <c r="K109" s="3" t="str">
        <f>IF('②【入力】別紙_職員一覧（変更）'!K107="","",'②【入力】別紙_職員一覧（変更）'!K107)</f>
        <v/>
      </c>
      <c r="L109" s="3" t="str">
        <f>IF('②【入力】別紙_職員一覧（変更）'!L107="","",'②【入力】別紙_職員一覧（変更）'!L107)</f>
        <v>　　　　　</v>
      </c>
      <c r="M109" s="3" t="str">
        <f>IF('②【入力】別紙_職員一覧（変更）'!M107="","",'②【入力】別紙_職員一覧（変更）'!M107)</f>
        <v/>
      </c>
      <c r="N109" s="3" t="str">
        <f>IF('②【入力】別紙_職員一覧（変更）'!N107="","",'②【入力】別紙_職員一覧（変更）'!N107)</f>
        <v/>
      </c>
      <c r="O109" s="3" t="str">
        <f t="shared" si="6"/>
        <v/>
      </c>
      <c r="P109" s="3" t="str">
        <f t="shared" si="7"/>
        <v/>
      </c>
      <c r="Q109" s="3" t="str">
        <f t="shared" si="8"/>
        <v/>
      </c>
      <c r="R109" s="41"/>
      <c r="U109" s="18"/>
    </row>
    <row r="110" spans="1:24" ht="18" customHeight="1">
      <c r="A110" s="2">
        <v>96</v>
      </c>
      <c r="B110" s="2" t="str">
        <f t="shared" si="5"/>
        <v/>
      </c>
      <c r="C110" s="3" t="str">
        <f>IF('②【入力】別紙_職員一覧（変更）'!C108="","",'②【入力】別紙_職員一覧（変更）'!C108)</f>
        <v/>
      </c>
      <c r="D110" s="3" t="str">
        <f>IF('②【入力】別紙_職員一覧（変更）'!D108="","",'②【入力】別紙_職員一覧（変更）'!D108)</f>
        <v/>
      </c>
      <c r="E110" s="3" t="str">
        <f>IF('②【入力】別紙_職員一覧（変更）'!E108="","",'②【入力】別紙_職員一覧（変更）'!E108)</f>
        <v/>
      </c>
      <c r="F110" s="3" t="str">
        <f>IF('②【入力】別紙_職員一覧（変更）'!F108="","",'②【入力】別紙_職員一覧（変更）'!F108)</f>
        <v/>
      </c>
      <c r="G110" s="3" t="str">
        <f>IF('②【入力】別紙_職員一覧（変更）'!G108="","",'②【入力】別紙_職員一覧（変更）'!G108)</f>
        <v/>
      </c>
      <c r="H110" s="3" t="str">
        <f>IF('②【入力】別紙_職員一覧（変更）'!H108="","",'②【入力】別紙_職員一覧（変更）'!H108)</f>
        <v/>
      </c>
      <c r="I110" s="39" t="str">
        <f>IF('②【入力】別紙_職員一覧（変更）'!I108="","",'②【入力】別紙_職員一覧（変更）'!I108)</f>
        <v/>
      </c>
      <c r="J110" s="3" t="str">
        <f>IF('②【入力】別紙_職員一覧（変更）'!J108="","",'②【入力】別紙_職員一覧（変更）'!J108)</f>
        <v/>
      </c>
      <c r="K110" s="3" t="str">
        <f>IF('②【入力】別紙_職員一覧（変更）'!K108="","",'②【入力】別紙_職員一覧（変更）'!K108)</f>
        <v/>
      </c>
      <c r="L110" s="3" t="str">
        <f>IF('②【入力】別紙_職員一覧（変更）'!L108="","",'②【入力】別紙_職員一覧（変更）'!L108)</f>
        <v>　　　　　</v>
      </c>
      <c r="M110" s="3" t="str">
        <f>IF('②【入力】別紙_職員一覧（変更）'!M108="","",'②【入力】別紙_職員一覧（変更）'!M108)</f>
        <v/>
      </c>
      <c r="N110" s="3" t="str">
        <f>IF('②【入力】別紙_職員一覧（変更）'!N108="","",'②【入力】別紙_職員一覧（変更）'!N108)</f>
        <v/>
      </c>
      <c r="O110" s="3" t="str">
        <f t="shared" si="6"/>
        <v/>
      </c>
      <c r="P110" s="3" t="str">
        <f t="shared" si="7"/>
        <v/>
      </c>
      <c r="Q110" s="3" t="str">
        <f t="shared" si="8"/>
        <v/>
      </c>
      <c r="R110" s="41"/>
      <c r="U110" s="18"/>
    </row>
    <row r="111" spans="1:24" ht="18" customHeight="1">
      <c r="A111" s="2">
        <v>97</v>
      </c>
      <c r="B111" s="2" t="str">
        <f t="shared" ref="B111:B114" si="9">C111&amp;D111</f>
        <v/>
      </c>
      <c r="C111" s="3" t="str">
        <f>IF('②【入力】別紙_職員一覧（変更）'!C109="","",'②【入力】別紙_職員一覧（変更）'!C109)</f>
        <v/>
      </c>
      <c r="D111" s="3" t="str">
        <f>IF('②【入力】別紙_職員一覧（変更）'!D109="","",'②【入力】別紙_職員一覧（変更）'!D109)</f>
        <v/>
      </c>
      <c r="E111" s="3" t="str">
        <f>IF('②【入力】別紙_職員一覧（変更）'!E109="","",'②【入力】別紙_職員一覧（変更）'!E109)</f>
        <v/>
      </c>
      <c r="F111" s="3" t="str">
        <f>IF('②【入力】別紙_職員一覧（変更）'!F109="","",'②【入力】別紙_職員一覧（変更）'!F109)</f>
        <v/>
      </c>
      <c r="G111" s="3" t="str">
        <f>IF('②【入力】別紙_職員一覧（変更）'!G109="","",'②【入力】別紙_職員一覧（変更）'!G109)</f>
        <v/>
      </c>
      <c r="H111" s="3" t="str">
        <f>IF('②【入力】別紙_職員一覧（変更）'!H109="","",'②【入力】別紙_職員一覧（変更）'!H109)</f>
        <v/>
      </c>
      <c r="I111" s="39" t="str">
        <f>IF('②【入力】別紙_職員一覧（変更）'!I109="","",'②【入力】別紙_職員一覧（変更）'!I109)</f>
        <v/>
      </c>
      <c r="J111" s="3" t="str">
        <f>IF('②【入力】別紙_職員一覧（変更）'!J109="","",'②【入力】別紙_職員一覧（変更）'!J109)</f>
        <v/>
      </c>
      <c r="K111" s="3" t="str">
        <f>IF('②【入力】別紙_職員一覧（変更）'!K109="","",'②【入力】別紙_職員一覧（変更）'!K109)</f>
        <v/>
      </c>
      <c r="L111" s="3" t="str">
        <f>IF('②【入力】別紙_職員一覧（変更）'!L109="","",'②【入力】別紙_職員一覧（変更）'!L109)</f>
        <v>　　　　　</v>
      </c>
      <c r="M111" s="3" t="str">
        <f>IF('②【入力】別紙_職員一覧（変更）'!M109="","",'②【入力】別紙_職員一覧（変更）'!M109)</f>
        <v/>
      </c>
      <c r="N111" s="3" t="str">
        <f>IF('②【入力】別紙_職員一覧（変更）'!N109="","",'②【入力】別紙_職員一覧（変更）'!N109)</f>
        <v/>
      </c>
      <c r="O111" s="3" t="str">
        <f t="shared" si="6"/>
        <v/>
      </c>
      <c r="P111" s="3" t="str">
        <f t="shared" si="7"/>
        <v/>
      </c>
      <c r="Q111" s="3" t="str">
        <f t="shared" si="8"/>
        <v/>
      </c>
      <c r="R111" s="41"/>
      <c r="U111" s="18"/>
    </row>
    <row r="112" spans="1:24" ht="18" customHeight="1">
      <c r="A112" s="2">
        <v>98</v>
      </c>
      <c r="B112" s="2" t="str">
        <f t="shared" si="9"/>
        <v/>
      </c>
      <c r="C112" s="3" t="str">
        <f>IF('②【入力】別紙_職員一覧（変更）'!C110="","",'②【入力】別紙_職員一覧（変更）'!C110)</f>
        <v/>
      </c>
      <c r="D112" s="3" t="str">
        <f>IF('②【入力】別紙_職員一覧（変更）'!D110="","",'②【入力】別紙_職員一覧（変更）'!D110)</f>
        <v/>
      </c>
      <c r="E112" s="3" t="str">
        <f>IF('②【入力】別紙_職員一覧（変更）'!E110="","",'②【入力】別紙_職員一覧（変更）'!E110)</f>
        <v/>
      </c>
      <c r="F112" s="3" t="str">
        <f>IF('②【入力】別紙_職員一覧（変更）'!F110="","",'②【入力】別紙_職員一覧（変更）'!F110)</f>
        <v/>
      </c>
      <c r="G112" s="3" t="str">
        <f>IF('②【入力】別紙_職員一覧（変更）'!G110="","",'②【入力】別紙_職員一覧（変更）'!G110)</f>
        <v/>
      </c>
      <c r="H112" s="3" t="str">
        <f>IF('②【入力】別紙_職員一覧（変更）'!H110="","",'②【入力】別紙_職員一覧（変更）'!H110)</f>
        <v/>
      </c>
      <c r="I112" s="39" t="str">
        <f>IF('②【入力】別紙_職員一覧（変更）'!I110="","",'②【入力】別紙_職員一覧（変更）'!I110)</f>
        <v/>
      </c>
      <c r="J112" s="3" t="str">
        <f>IF('②【入力】別紙_職員一覧（変更）'!J110="","",'②【入力】別紙_職員一覧（変更）'!J110)</f>
        <v/>
      </c>
      <c r="K112" s="3" t="str">
        <f>IF('②【入力】別紙_職員一覧（変更）'!K110="","",'②【入力】別紙_職員一覧（変更）'!K110)</f>
        <v/>
      </c>
      <c r="L112" s="3" t="str">
        <f>IF('②【入力】別紙_職員一覧（変更）'!L110="","",'②【入力】別紙_職員一覧（変更）'!L110)</f>
        <v>　　　　　</v>
      </c>
      <c r="M112" s="3" t="str">
        <f>IF('②【入力】別紙_職員一覧（変更）'!M110="","",'②【入力】別紙_職員一覧（変更）'!M110)</f>
        <v/>
      </c>
      <c r="N112" s="3" t="str">
        <f>IF('②【入力】別紙_職員一覧（変更）'!N110="","",'②【入力】別紙_職員一覧（変更）'!N110)</f>
        <v/>
      </c>
      <c r="O112" s="3" t="str">
        <f t="shared" si="6"/>
        <v/>
      </c>
      <c r="P112" s="3" t="str">
        <f t="shared" si="7"/>
        <v/>
      </c>
      <c r="Q112" s="3" t="str">
        <f t="shared" si="8"/>
        <v/>
      </c>
      <c r="R112" s="41"/>
      <c r="U112" s="18"/>
    </row>
    <row r="113" spans="1:21" ht="18" customHeight="1">
      <c r="A113" s="2">
        <v>99</v>
      </c>
      <c r="B113" s="2" t="str">
        <f t="shared" si="9"/>
        <v/>
      </c>
      <c r="C113" s="3" t="str">
        <f>IF('②【入力】別紙_職員一覧（変更）'!C111="","",'②【入力】別紙_職員一覧（変更）'!C111)</f>
        <v/>
      </c>
      <c r="D113" s="3" t="str">
        <f>IF('②【入力】別紙_職員一覧（変更）'!D111="","",'②【入力】別紙_職員一覧（変更）'!D111)</f>
        <v/>
      </c>
      <c r="E113" s="3" t="str">
        <f>IF('②【入力】別紙_職員一覧（変更）'!E111="","",'②【入力】別紙_職員一覧（変更）'!E111)</f>
        <v/>
      </c>
      <c r="F113" s="3" t="str">
        <f>IF('②【入力】別紙_職員一覧（変更）'!F111="","",'②【入力】別紙_職員一覧（変更）'!F111)</f>
        <v/>
      </c>
      <c r="G113" s="3" t="str">
        <f>IF('②【入力】別紙_職員一覧（変更）'!G111="","",'②【入力】別紙_職員一覧（変更）'!G111)</f>
        <v/>
      </c>
      <c r="H113" s="3" t="str">
        <f>IF('②【入力】別紙_職員一覧（変更）'!H111="","",'②【入力】別紙_職員一覧（変更）'!H111)</f>
        <v/>
      </c>
      <c r="I113" s="39" t="str">
        <f>IF('②【入力】別紙_職員一覧（変更）'!I111="","",'②【入力】別紙_職員一覧（変更）'!I111)</f>
        <v/>
      </c>
      <c r="J113" s="3" t="str">
        <f>IF('②【入力】別紙_職員一覧（変更）'!J111="","",'②【入力】別紙_職員一覧（変更）'!J111)</f>
        <v/>
      </c>
      <c r="K113" s="3" t="str">
        <f>IF('②【入力】別紙_職員一覧（変更）'!K111="","",'②【入力】別紙_職員一覧（変更）'!K111)</f>
        <v/>
      </c>
      <c r="L113" s="3" t="str">
        <f>IF('②【入力】別紙_職員一覧（変更）'!L111="","",'②【入力】別紙_職員一覧（変更）'!L111)</f>
        <v>　　　　　</v>
      </c>
      <c r="M113" s="3" t="str">
        <f>IF('②【入力】別紙_職員一覧（変更）'!M111="","",'②【入力】別紙_職員一覧（変更）'!M111)</f>
        <v/>
      </c>
      <c r="N113" s="3" t="str">
        <f>IF('②【入力】別紙_職員一覧（変更）'!N111="","",'②【入力】別紙_職員一覧（変更）'!N111)</f>
        <v/>
      </c>
      <c r="O113" s="3" t="str">
        <f t="shared" si="6"/>
        <v/>
      </c>
      <c r="P113" s="3" t="str">
        <f t="shared" si="7"/>
        <v/>
      </c>
      <c r="Q113" s="3" t="str">
        <f t="shared" si="8"/>
        <v/>
      </c>
      <c r="R113" s="41"/>
      <c r="U113" s="18"/>
    </row>
    <row r="114" spans="1:21" ht="18" customHeight="1">
      <c r="A114" s="2">
        <v>100</v>
      </c>
      <c r="B114" s="2" t="str">
        <f t="shared" si="9"/>
        <v/>
      </c>
      <c r="C114" s="3" t="str">
        <f>IF('②【入力】別紙_職員一覧（変更）'!C112="","",'②【入力】別紙_職員一覧（変更）'!C112)</f>
        <v/>
      </c>
      <c r="D114" s="3" t="str">
        <f>IF('②【入力】別紙_職員一覧（変更）'!D112="","",'②【入力】別紙_職員一覧（変更）'!D112)</f>
        <v/>
      </c>
      <c r="E114" s="3" t="str">
        <f>IF('②【入力】別紙_職員一覧（変更）'!E112="","",'②【入力】別紙_職員一覧（変更）'!E112)</f>
        <v/>
      </c>
      <c r="F114" s="3" t="str">
        <f>IF('②【入力】別紙_職員一覧（変更）'!F112="","",'②【入力】別紙_職員一覧（変更）'!F112)</f>
        <v/>
      </c>
      <c r="G114" s="3" t="str">
        <f>IF('②【入力】別紙_職員一覧（変更）'!G112="","",'②【入力】別紙_職員一覧（変更）'!G112)</f>
        <v/>
      </c>
      <c r="H114" s="3" t="str">
        <f>IF('②【入力】別紙_職員一覧（変更）'!H112="","",'②【入力】別紙_職員一覧（変更）'!H112)</f>
        <v/>
      </c>
      <c r="I114" s="39" t="str">
        <f>IF('②【入力】別紙_職員一覧（変更）'!I112="","",'②【入力】別紙_職員一覧（変更）'!I112)</f>
        <v/>
      </c>
      <c r="J114" s="3" t="str">
        <f>IF('②【入力】別紙_職員一覧（変更）'!J112="","",'②【入力】別紙_職員一覧（変更）'!J112)</f>
        <v/>
      </c>
      <c r="K114" s="3" t="str">
        <f>IF('②【入力】別紙_職員一覧（変更）'!K112="","",'②【入力】別紙_職員一覧（変更）'!K112)</f>
        <v/>
      </c>
      <c r="L114" s="3" t="str">
        <f>IF('②【入力】別紙_職員一覧（変更）'!L112="","",'②【入力】別紙_職員一覧（変更）'!L112)</f>
        <v>　　　　　</v>
      </c>
      <c r="M114" s="3" t="str">
        <f>IF('②【入力】別紙_職員一覧（変更）'!M112="","",'②【入力】別紙_職員一覧（変更）'!M112)</f>
        <v/>
      </c>
      <c r="N114" s="3" t="str">
        <f>IF('②【入力】別紙_職員一覧（変更）'!N112="","",'②【入力】別紙_職員一覧（変更）'!N112)</f>
        <v/>
      </c>
      <c r="O114" s="3" t="str">
        <f t="shared" si="6"/>
        <v/>
      </c>
      <c r="P114" s="3" t="str">
        <f t="shared" si="7"/>
        <v/>
      </c>
      <c r="Q114" s="3" t="str">
        <f t="shared" si="8"/>
        <v/>
      </c>
      <c r="R114" s="41"/>
      <c r="U114" s="18"/>
    </row>
    <row r="118" spans="1:21" s="4" customFormat="1" ht="128.15" customHeight="1">
      <c r="G118" s="5"/>
      <c r="H118" s="5"/>
      <c r="I118" s="6"/>
      <c r="J118" s="7"/>
      <c r="L118" s="5"/>
      <c r="M118" s="5"/>
      <c r="N118" s="8"/>
      <c r="O118" s="8"/>
      <c r="P118" s="8"/>
      <c r="Q118" s="5"/>
      <c r="R118" s="5"/>
    </row>
  </sheetData>
  <sheetProtection algorithmName="SHA-512" hashValue="dm/zcRoQUQW9de+aG2iGwgkAjycpUaG04TCf6t6lFraaBeXr0FJMSliz2D261qiVTko1gxmnV1E5SuqM4MqAJg==" saltValue="sL9XkLMVbzFLpIgLFgAtjw==" spinCount="100000" sheet="1" objects="1" scenarios="1" selectLockedCells="1"/>
  <mergeCells count="13">
    <mergeCell ref="D3:E3"/>
    <mergeCell ref="R13:R14"/>
    <mergeCell ref="M13:M14"/>
    <mergeCell ref="A13:A14"/>
    <mergeCell ref="O13:O14"/>
    <mergeCell ref="P13:P14"/>
    <mergeCell ref="Q13:Q14"/>
    <mergeCell ref="K13:K14"/>
    <mergeCell ref="F13:I13"/>
    <mergeCell ref="J13:J14"/>
    <mergeCell ref="N13:N14"/>
    <mergeCell ref="L13:L14"/>
    <mergeCell ref="C13:E13"/>
  </mergeCells>
  <phoneticPr fontId="1"/>
  <conditionalFormatting sqref="G15:I114">
    <cfRule type="expression" dxfId="1" priority="5">
      <formula>$F15="〇"</formula>
    </cfRule>
  </conditionalFormatting>
  <printOptions horizontalCentered="1"/>
  <pageMargins left="0.23622047244094491" right="0.23622047244094491" top="0.55118110236220474" bottom="0.55118110236220474" header="0.11811023622047249" footer="0.11811023622047249"/>
  <pageSetup paperSize="9" scale="32" orientation="portrait"/>
  <headerFooter>
    <oddFooter>&amp;C&amp;P</oddFooter>
  </headerFooter>
  <extLst>
    <ext xmlns:x14="http://schemas.microsoft.com/office/spreadsheetml/2009/9/main" uri="{78C0D931-6437-407d-A8EE-F0AAD7539E65}">
      <x14:conditionalFormattings>
        <x14:conditionalFormatting xmlns:xm="http://schemas.microsoft.com/office/excel/2006/main">
          <x14:cfRule type="expression" priority="1" id="{05FB9F70-9EBA-4A72-B22B-464A305498ED}">
            <xm:f>O15&lt;&gt;'②【入力】別紙_職員一覧（変更）'!O13</xm:f>
            <x14:dxf>
              <fill>
                <patternFill>
                  <bgColor rgb="FFFFC000"/>
                </patternFill>
              </fill>
            </x14:dxf>
          </x14:cfRule>
          <xm:sqref>O15:Q114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A4BE5F31-D9B9-4492-A432-6ECA8255AB08}">
          <x14:formula1>
            <xm:f>リスト!$B$2:$B$23</xm:f>
          </x14:formula1>
          <xm:sqref>D15:D114</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pageSetUpPr fitToPage="1"/>
  </sheetPr>
  <dimension ref="A1:P131"/>
  <sheetViews>
    <sheetView showGridLines="0" zoomScale="70" zoomScaleNormal="70" zoomScaleSheetLayoutView="55" workbookViewId="0">
      <selection activeCell="C1" sqref="C1:L1"/>
    </sheetView>
  </sheetViews>
  <sheetFormatPr defaultColWidth="8.58203125" defaultRowHeight="15"/>
  <cols>
    <col min="1" max="1" width="4" style="19" customWidth="1"/>
    <col min="2" max="2" width="21.33203125" style="19" hidden="1" customWidth="1"/>
    <col min="3" max="3" width="15.83203125" style="20" customWidth="1"/>
    <col min="4" max="4" width="31.33203125" style="19" customWidth="1"/>
    <col min="5" max="5" width="21.58203125" style="19" customWidth="1"/>
    <col min="6" max="7" width="17.58203125" style="19" customWidth="1"/>
    <col min="8" max="10" width="14.58203125" style="19" customWidth="1"/>
    <col min="11" max="14" width="16.58203125" style="19" customWidth="1"/>
    <col min="15" max="16" width="0" style="19" hidden="1"/>
    <col min="17" max="17" width="8.58203125" style="19" customWidth="1"/>
    <col min="18" max="16384" width="8.58203125" style="19"/>
  </cols>
  <sheetData>
    <row r="1" spans="1:14" ht="27.65" customHeight="1">
      <c r="C1" s="278" t="str">
        <f>【入力シート】!C1&amp;【入力シート】!D1&amp;"年度杉並区介護職員・介護支援専門員居住支援手当事業補助金実績報告書　事業所別補助所要額一覧"</f>
        <v>令和８年度杉並区介護職員・介護支援専門員居住支援手当事業補助金実績報告書　事業所別補助所要額一覧</v>
      </c>
      <c r="D1" s="339"/>
      <c r="E1" s="339"/>
      <c r="F1" s="339"/>
      <c r="G1" s="339"/>
      <c r="H1" s="339"/>
      <c r="I1" s="339"/>
      <c r="J1" s="339"/>
      <c r="K1" s="339"/>
      <c r="L1" s="339"/>
    </row>
    <row r="3" spans="1:14" ht="18.75" customHeight="1">
      <c r="J3" s="21" t="s">
        <v>123</v>
      </c>
      <c r="K3" s="281" t="str">
        <f>IF(【入力シート】!J27="","",【入力シート】!J27)</f>
        <v/>
      </c>
      <c r="L3" s="339"/>
      <c r="M3" s="339"/>
    </row>
    <row r="6" spans="1:14" ht="38.5" customHeight="1">
      <c r="A6" s="22" t="s">
        <v>151</v>
      </c>
      <c r="B6" s="42" t="s">
        <v>152</v>
      </c>
      <c r="C6" s="22" t="s">
        <v>144</v>
      </c>
      <c r="D6" s="22" t="s">
        <v>145</v>
      </c>
      <c r="E6" s="22" t="s">
        <v>153</v>
      </c>
      <c r="F6" s="22" t="s">
        <v>216</v>
      </c>
      <c r="G6" s="22" t="s">
        <v>217</v>
      </c>
      <c r="H6" s="22" t="s">
        <v>156</v>
      </c>
      <c r="I6" s="22" t="s">
        <v>157</v>
      </c>
      <c r="J6" s="22" t="s">
        <v>158</v>
      </c>
      <c r="K6" s="22" t="s">
        <v>276</v>
      </c>
      <c r="L6" s="22" t="s">
        <v>307</v>
      </c>
      <c r="M6" s="22" t="s">
        <v>277</v>
      </c>
      <c r="N6" s="22" t="s">
        <v>278</v>
      </c>
    </row>
    <row r="7" spans="1:14" ht="20.149999999999999" customHeight="1">
      <c r="A7" s="23">
        <v>1</v>
      </c>
      <c r="B7" s="23" t="str" cm="1">
        <f t="array" ref="B7">IFERROR(IF(INDEX('④【入力】別紙_職員一覧（実績）'!$B$15:$B$114,MATCH(0,COUNTIF(B$6:B6,'④【入力】別紙_職員一覧（実績）'!$B$15:$B$114),0))=0,"",INDEX('④【入力】別紙_職員一覧（実績）'!$B$15:$B$114,MATCH(0,COUNTIF(B$6:B6,'④【入力】別紙_職員一覧（実績）'!$B$15:$B$114),0))),"")</f>
        <v/>
      </c>
      <c r="C7" s="28" t="str">
        <f>IF(B7="","",VLOOKUP($B7,'④【入力】別紙_職員一覧（実績）'!$B$15:$R$114,2,FALSE))</f>
        <v/>
      </c>
      <c r="D7" s="29" t="str">
        <f>IF(B7="","",VLOOKUP($B7,'④【入力】別紙_職員一覧（実績）'!$B$15:$R$114,3,FALSE))</f>
        <v/>
      </c>
      <c r="E7" s="29" t="str">
        <f>IF(B7="","",VLOOKUP($B7,'④【入力】別紙_職員一覧（実績）'!$B$15:$R$114,4,FALSE))</f>
        <v/>
      </c>
      <c r="F7" s="31" t="str">
        <f>IF(B7="","",SUMIF('④【入力】別紙_職員一覧（実績）'!$B$15:$B$114,'④事業所別一覧 (実績)'!B7,'④【入力】別紙_職員一覧（実績）'!$R$15:$R$114))</f>
        <v/>
      </c>
      <c r="G7" s="31" t="str">
        <f t="shared" ref="G7:G26" si="0">IF(C7="","",ROUNDDOWN(F7+ROUNDUP(F7*0.15,0),-3))</f>
        <v/>
      </c>
      <c r="H7" s="29" t="str">
        <f>IF(B7="","",COUNTIF('④【入力】別紙_職員一覧（実績）'!$B$15:$B$114,'④事業所別一覧 (実績)'!B7))</f>
        <v/>
      </c>
      <c r="I7" s="29" t="str">
        <f>IF(B7="","",COUNTIFS('④【入力】別紙_職員一覧（実績）'!$B$15:$B$114,'④事業所別一覧 (実績)'!B7,'④【入力】別紙_職員一覧（実績）'!$F$15:$F$114,"○"))</f>
        <v/>
      </c>
      <c r="J7" s="29" t="str">
        <f>IF(B7="","",COUNTIFS('④【入力】別紙_職員一覧（実績）'!$B$15:$B$114,'④事業所別一覧 (実績)'!B7,'④【入力】別紙_職員一覧（実績）'!$K$15:$K$114,"○"))</f>
        <v/>
      </c>
      <c r="K7" s="29" t="str">
        <f>IF(B7="","",COUNTIFS('④【入力】別紙_職員一覧（実績）'!$B$15:$B$114,'④事業所別一覧 (実績)'!B7,'④【入力】別紙_職員一覧（実績）'!$L$15:$L$114,$K$6))</f>
        <v/>
      </c>
      <c r="L7" s="29" t="str">
        <f>IF(B7="","",COUNTIFS('④【入力】別紙_職員一覧（実績）'!$B$15:$B$114,'④事業所別一覧 (実績)'!B7,'④【入力】別紙_職員一覧（実績）'!$L$15:$L$114,$L$6))</f>
        <v/>
      </c>
      <c r="M7" s="29" t="str">
        <f>IF(B7="","",COUNTIFS('④【入力】別紙_職員一覧（実績）'!$B$15:$B$114,'④事業所別一覧 (実績)'!B7,'④【入力】別紙_職員一覧（実績）'!$L$15:$L$114,$M$6))</f>
        <v/>
      </c>
      <c r="N7" s="23" t="str">
        <f>IF(B7="","",COUNTIFS('④【入力】別紙_職員一覧（実績）'!$B$15:$B$114,'④事業所別一覧 (実績)'!B7,'④【入力】別紙_職員一覧（実績）'!$L$15:$L$114,$N$6))</f>
        <v/>
      </c>
    </row>
    <row r="8" spans="1:14" ht="20.149999999999999" customHeight="1">
      <c r="A8" s="23">
        <v>2</v>
      </c>
      <c r="B8" s="23" t="str" cm="1">
        <f t="array" ref="B8">IFERROR(IF(INDEX('④【入力】別紙_職員一覧（実績）'!$B$15:$B$114,MATCH(0,COUNTIF(B$6:B7,'④【入力】別紙_職員一覧（実績）'!$B$15:$B$114),0))=0,"",INDEX('④【入力】別紙_職員一覧（実績）'!$B$15:$B$114,MATCH(0,COUNTIF(B$6:B7,'④【入力】別紙_職員一覧（実績）'!$B$15:$B$114),0))),"")</f>
        <v/>
      </c>
      <c r="C8" s="28" t="str">
        <f>IF(B8="","",VLOOKUP($B8,'④【入力】別紙_職員一覧（実績）'!$B$15:$R$114,2,FALSE))</f>
        <v/>
      </c>
      <c r="D8" s="29" t="str">
        <f>IF(B8="","",VLOOKUP($B8,'④【入力】別紙_職員一覧（実績）'!$B$15:$R$114,3,FALSE))</f>
        <v/>
      </c>
      <c r="E8" s="29" t="str">
        <f>IF(B8="","",VLOOKUP($B8,'④【入力】別紙_職員一覧（実績）'!$B$15:$R$114,4,FALSE))</f>
        <v/>
      </c>
      <c r="F8" s="31" t="str">
        <f>IF(B8="","",SUMIF('④【入力】別紙_職員一覧（実績）'!$B$15:$B$114,'④事業所別一覧 (実績)'!B8,'④【入力】別紙_職員一覧（実績）'!$R$15:$R$114))</f>
        <v/>
      </c>
      <c r="G8" s="31" t="str">
        <f t="shared" si="0"/>
        <v/>
      </c>
      <c r="H8" s="29" t="str">
        <f>IF(B8="","",COUNTIF('④【入力】別紙_職員一覧（実績）'!$B$15:$B$114,'④事業所別一覧 (実績)'!B8))</f>
        <v/>
      </c>
      <c r="I8" s="29" t="str">
        <f>IF(B8="","",COUNTIFS('④【入力】別紙_職員一覧（実績）'!$B$15:$B$114,'④事業所別一覧 (実績)'!B8,'④【入力】別紙_職員一覧（実績）'!$F$15:$F$114,"○"))</f>
        <v/>
      </c>
      <c r="J8" s="29" t="str">
        <f>IF(B8="","",COUNTIFS('④【入力】別紙_職員一覧（実績）'!$B$15:$B$114,'④事業所別一覧 (実績)'!B8,'④【入力】別紙_職員一覧（実績）'!$K$15:$K$114,"○"))</f>
        <v/>
      </c>
      <c r="K8" s="29" t="str">
        <f>IF(B8="","",COUNTIFS('④【入力】別紙_職員一覧（実績）'!$B$15:$B$114,'④事業所別一覧 (実績)'!B8,'④【入力】別紙_職員一覧（実績）'!$L$15:$L$114,$K$6))</f>
        <v/>
      </c>
      <c r="L8" s="29" t="str">
        <f>IF(B8="","",COUNTIFS('④【入力】別紙_職員一覧（実績）'!$B$15:$B$114,'④事業所別一覧 (実績)'!B8,'④【入力】別紙_職員一覧（実績）'!$L$15:$L$114,$L$6))</f>
        <v/>
      </c>
      <c r="M8" s="29" t="str">
        <f>IF(B8="","",COUNTIFS('④【入力】別紙_職員一覧（実績）'!$B$15:$B$114,'④事業所別一覧 (実績)'!B8,'④【入力】別紙_職員一覧（実績）'!$L$15:$L$114,$M$6))</f>
        <v/>
      </c>
      <c r="N8" s="23" t="str">
        <f>IF(B8="","",COUNTIFS('④【入力】別紙_職員一覧（実績）'!$B$15:$B$114,'④事業所別一覧 (実績)'!B8,'④【入力】別紙_職員一覧（実績）'!$L$15:$L$114,$N$6))</f>
        <v/>
      </c>
    </row>
    <row r="9" spans="1:14" ht="20.149999999999999" customHeight="1">
      <c r="A9" s="23">
        <v>3</v>
      </c>
      <c r="B9" s="23" t="str" cm="1">
        <f t="array" ref="B9">IFERROR(IF(INDEX('④【入力】別紙_職員一覧（実績）'!$B$15:$B$114,MATCH(0,COUNTIF(B$6:B8,'④【入力】別紙_職員一覧（実績）'!$B$15:$B$114),0))=0,"",INDEX('④【入力】別紙_職員一覧（実績）'!$B$15:$B$114,MATCH(0,COUNTIF(B$6:B8,'④【入力】別紙_職員一覧（実績）'!$B$15:$B$114),0))),"")</f>
        <v/>
      </c>
      <c r="C9" s="28" t="str">
        <f>IF(B9="","",VLOOKUP($B9,'④【入力】別紙_職員一覧（実績）'!$B$15:$R$114,2,FALSE))</f>
        <v/>
      </c>
      <c r="D9" s="29" t="str">
        <f>IF(B9="","",VLOOKUP($B9,'④【入力】別紙_職員一覧（実績）'!$B$15:$R$114,3,FALSE))</f>
        <v/>
      </c>
      <c r="E9" s="29" t="str">
        <f>IF(B9="","",VLOOKUP($B9,'④【入力】別紙_職員一覧（実績）'!$B$15:$R$114,4,FALSE))</f>
        <v/>
      </c>
      <c r="F9" s="31" t="str">
        <f>IF(B9="","",SUMIF('④【入力】別紙_職員一覧（実績）'!$B$15:$B$114,'④事業所別一覧 (実績)'!B9,'④【入力】別紙_職員一覧（実績）'!$R$15:$R$114))</f>
        <v/>
      </c>
      <c r="G9" s="31" t="str">
        <f t="shared" si="0"/>
        <v/>
      </c>
      <c r="H9" s="29" t="str">
        <f>IF(B9="","",COUNTIF('④【入力】別紙_職員一覧（実績）'!$B$15:$B$114,'④事業所別一覧 (実績)'!B9))</f>
        <v/>
      </c>
      <c r="I9" s="29" t="str">
        <f>IF(B9="","",COUNTIFS('④【入力】別紙_職員一覧（実績）'!$B$15:$B$114,'④事業所別一覧 (実績)'!B9,'④【入力】別紙_職員一覧（実績）'!$F$15:$F$114,"○"))</f>
        <v/>
      </c>
      <c r="J9" s="29" t="str">
        <f>IF(B9="","",COUNTIFS('④【入力】別紙_職員一覧（実績）'!$B$15:$B$114,'④事業所別一覧 (実績)'!B9,'④【入力】別紙_職員一覧（実績）'!$K$15:$K$114,"○"))</f>
        <v/>
      </c>
      <c r="K9" s="29" t="str">
        <f>IF(B9="","",COUNTIFS('④【入力】別紙_職員一覧（実績）'!$B$15:$B$114,'④事業所別一覧 (実績)'!B9,'④【入力】別紙_職員一覧（実績）'!$L$15:$L$114,$K$6))</f>
        <v/>
      </c>
      <c r="L9" s="29" t="str">
        <f>IF(B9="","",COUNTIFS('④【入力】別紙_職員一覧（実績）'!$B$15:$B$114,'④事業所別一覧 (実績)'!B9,'④【入力】別紙_職員一覧（実績）'!$L$15:$L$114,$L$6))</f>
        <v/>
      </c>
      <c r="M9" s="29" t="str">
        <f>IF(B9="","",COUNTIFS('④【入力】別紙_職員一覧（実績）'!$B$15:$B$114,'④事業所別一覧 (実績)'!B9,'④【入力】別紙_職員一覧（実績）'!$L$15:$L$114,$M$6))</f>
        <v/>
      </c>
      <c r="N9" s="23" t="str">
        <f>IF(B9="","",COUNTIFS('④【入力】別紙_職員一覧（実績）'!$B$15:$B$114,'④事業所別一覧 (実績)'!B9,'④【入力】別紙_職員一覧（実績）'!$L$15:$L$114,$N$6))</f>
        <v/>
      </c>
    </row>
    <row r="10" spans="1:14" ht="20.149999999999999" customHeight="1">
      <c r="A10" s="23">
        <v>4</v>
      </c>
      <c r="B10" s="23" t="str" cm="1">
        <f t="array" ref="B10">IFERROR(IF(INDEX('④【入力】別紙_職員一覧（実績）'!$B$15:$B$114,MATCH(0,COUNTIF(B$6:B9,'④【入力】別紙_職員一覧（実績）'!$B$15:$B$114),0))=0,"",INDEX('④【入力】別紙_職員一覧（実績）'!$B$15:$B$114,MATCH(0,COUNTIF(B$6:B9,'④【入力】別紙_職員一覧（実績）'!$B$15:$B$114),0))),"")</f>
        <v/>
      </c>
      <c r="C10" s="28" t="str">
        <f>IF(B10="","",VLOOKUP($B10,'④【入力】別紙_職員一覧（実績）'!$B$15:$R$114,2,FALSE))</f>
        <v/>
      </c>
      <c r="D10" s="29" t="str">
        <f>IF(B10="","",VLOOKUP($B10,'④【入力】別紙_職員一覧（実績）'!$B$15:$R$114,3,FALSE))</f>
        <v/>
      </c>
      <c r="E10" s="29" t="str">
        <f>IF(B10="","",VLOOKUP($B10,'④【入力】別紙_職員一覧（実績）'!$B$15:$R$114,4,FALSE))</f>
        <v/>
      </c>
      <c r="F10" s="31" t="str">
        <f>IF(B10="","",SUMIF('④【入力】別紙_職員一覧（実績）'!$B$15:$B$114,'④事業所別一覧 (実績)'!B10,'④【入力】別紙_職員一覧（実績）'!$R$15:$R$114))</f>
        <v/>
      </c>
      <c r="G10" s="31" t="str">
        <f t="shared" si="0"/>
        <v/>
      </c>
      <c r="H10" s="29" t="str">
        <f>IF(B10="","",COUNTIF('④【入力】別紙_職員一覧（実績）'!$B$15:$B$114,'④事業所別一覧 (実績)'!B10))</f>
        <v/>
      </c>
      <c r="I10" s="29" t="str">
        <f>IF(B10="","",COUNTIFS('④【入力】別紙_職員一覧（実績）'!$B$15:$B$114,'④事業所別一覧 (実績)'!B10,'④【入力】別紙_職員一覧（実績）'!$F$15:$F$114,"○"))</f>
        <v/>
      </c>
      <c r="J10" s="29" t="str">
        <f>IF(B10="","",COUNTIFS('④【入力】別紙_職員一覧（実績）'!$B$15:$B$114,'④事業所別一覧 (実績)'!B10,'④【入力】別紙_職員一覧（実績）'!$K$15:$K$114,"○"))</f>
        <v/>
      </c>
      <c r="K10" s="29" t="str">
        <f>IF(B10="","",COUNTIFS('④【入力】別紙_職員一覧（実績）'!$B$15:$B$114,'④事業所別一覧 (実績)'!B10,'④【入力】別紙_職員一覧（実績）'!$L$15:$L$114,$K$6))</f>
        <v/>
      </c>
      <c r="L10" s="29" t="str">
        <f>IF(B10="","",COUNTIFS('④【入力】別紙_職員一覧（実績）'!$B$15:$B$114,'④事業所別一覧 (実績)'!B10,'④【入力】別紙_職員一覧（実績）'!$L$15:$L$114,$L$6))</f>
        <v/>
      </c>
      <c r="M10" s="29" t="str">
        <f>IF(B10="","",COUNTIFS('④【入力】別紙_職員一覧（実績）'!$B$15:$B$114,'④事業所別一覧 (実績)'!B10,'④【入力】別紙_職員一覧（実績）'!$L$15:$L$114,$M$6))</f>
        <v/>
      </c>
      <c r="N10" s="23" t="str">
        <f>IF(B10="","",COUNTIFS('④【入力】別紙_職員一覧（実績）'!$B$15:$B$114,'④事業所別一覧 (実績)'!B10,'④【入力】別紙_職員一覧（実績）'!$L$15:$L$114,$N$6))</f>
        <v/>
      </c>
    </row>
    <row r="11" spans="1:14" ht="20.149999999999999" customHeight="1">
      <c r="A11" s="23">
        <v>5</v>
      </c>
      <c r="B11" s="23" t="str" cm="1">
        <f t="array" ref="B11">IFERROR(IF(INDEX('④【入力】別紙_職員一覧（実績）'!$B$15:$B$114,MATCH(0,COUNTIF(B$6:B10,'④【入力】別紙_職員一覧（実績）'!$B$15:$B$114),0))=0,"",INDEX('④【入力】別紙_職員一覧（実績）'!$B$15:$B$114,MATCH(0,COUNTIF(B$6:B10,'④【入力】別紙_職員一覧（実績）'!$B$15:$B$114),0))),"")</f>
        <v/>
      </c>
      <c r="C11" s="28" t="str">
        <f>IF(B11="","",VLOOKUP($B11,'④【入力】別紙_職員一覧（実績）'!$B$15:$R$114,2,FALSE))</f>
        <v/>
      </c>
      <c r="D11" s="29" t="str">
        <f>IF(B11="","",VLOOKUP($B11,'④【入力】別紙_職員一覧（実績）'!$B$15:$R$114,3,FALSE))</f>
        <v/>
      </c>
      <c r="E11" s="29" t="str">
        <f>IF(B11="","",VLOOKUP($B11,'④【入力】別紙_職員一覧（実績）'!$B$15:$R$114,4,FALSE))</f>
        <v/>
      </c>
      <c r="F11" s="31" t="str">
        <f>IF(B11="","",SUMIF('④【入力】別紙_職員一覧（実績）'!$B$15:$B$114,'④事業所別一覧 (実績)'!B11,'④【入力】別紙_職員一覧（実績）'!$R$15:$R$114))</f>
        <v/>
      </c>
      <c r="G11" s="31" t="str">
        <f t="shared" si="0"/>
        <v/>
      </c>
      <c r="H11" s="29" t="str">
        <f>IF(B11="","",COUNTIF('④【入力】別紙_職員一覧（実績）'!$B$15:$B$114,'④事業所別一覧 (実績)'!B11))</f>
        <v/>
      </c>
      <c r="I11" s="29" t="str">
        <f>IF(B11="","",COUNTIFS('④【入力】別紙_職員一覧（実績）'!$B$15:$B$114,'④事業所別一覧 (実績)'!B11,'④【入力】別紙_職員一覧（実績）'!$F$15:$F$114,"○"))</f>
        <v/>
      </c>
      <c r="J11" s="29" t="str">
        <f>IF(B11="","",COUNTIFS('④【入力】別紙_職員一覧（実績）'!$B$15:$B$114,'④事業所別一覧 (実績)'!B11,'④【入力】別紙_職員一覧（実績）'!$K$15:$K$114,"○"))</f>
        <v/>
      </c>
      <c r="K11" s="29" t="str">
        <f>IF(B11="","",COUNTIFS('④【入力】別紙_職員一覧（実績）'!$B$15:$B$114,'④事業所別一覧 (実績)'!B11,'④【入力】別紙_職員一覧（実績）'!$L$15:$L$114,$K$6))</f>
        <v/>
      </c>
      <c r="L11" s="29" t="str">
        <f>IF(B11="","",COUNTIFS('④【入力】別紙_職員一覧（実績）'!$B$15:$B$114,'④事業所別一覧 (実績)'!B11,'④【入力】別紙_職員一覧（実績）'!$L$15:$L$114,$L$6))</f>
        <v/>
      </c>
      <c r="M11" s="29" t="str">
        <f>IF(B11="","",COUNTIFS('④【入力】別紙_職員一覧（実績）'!$B$15:$B$114,'④事業所別一覧 (実績)'!B11,'④【入力】別紙_職員一覧（実績）'!$L$15:$L$114,$M$6))</f>
        <v/>
      </c>
      <c r="N11" s="23" t="str">
        <f>IF(B11="","",COUNTIFS('④【入力】別紙_職員一覧（実績）'!$B$15:$B$114,'④事業所別一覧 (実績)'!B11,'④【入力】別紙_職員一覧（実績）'!$L$15:$L$114,$N$6))</f>
        <v/>
      </c>
    </row>
    <row r="12" spans="1:14" ht="20.149999999999999" customHeight="1">
      <c r="A12" s="23">
        <v>6</v>
      </c>
      <c r="B12" s="23" t="str" cm="1">
        <f t="array" ref="B12">IFERROR(IF(INDEX('④【入力】別紙_職員一覧（実績）'!$B$15:$B$114,MATCH(0,COUNTIF(B$6:B11,'④【入力】別紙_職員一覧（実績）'!$B$15:$B$114),0))=0,"",INDEX('④【入力】別紙_職員一覧（実績）'!$B$15:$B$114,MATCH(0,COUNTIF(B$6:B11,'④【入力】別紙_職員一覧（実績）'!$B$15:$B$114),0))),"")</f>
        <v/>
      </c>
      <c r="C12" s="28" t="str">
        <f>IF(B12="","",VLOOKUP($B12,'④【入力】別紙_職員一覧（実績）'!$B$15:$R$114,2,FALSE))</f>
        <v/>
      </c>
      <c r="D12" s="29" t="str">
        <f>IF(B12="","",VLOOKUP($B12,'④【入力】別紙_職員一覧（実績）'!$B$15:$R$114,3,FALSE))</f>
        <v/>
      </c>
      <c r="E12" s="29" t="str">
        <f>IF(B12="","",VLOOKUP($B12,'④【入力】別紙_職員一覧（実績）'!$B$15:$R$114,4,FALSE))</f>
        <v/>
      </c>
      <c r="F12" s="31" t="str">
        <f>IF(B12="","",SUMIF('④【入力】別紙_職員一覧（実績）'!$B$15:$B$114,'④事業所別一覧 (実績)'!B12,'④【入力】別紙_職員一覧（実績）'!$R$15:$R$114))</f>
        <v/>
      </c>
      <c r="G12" s="31" t="str">
        <f t="shared" si="0"/>
        <v/>
      </c>
      <c r="H12" s="29" t="str">
        <f>IF(B12="","",COUNTIF('④【入力】別紙_職員一覧（実績）'!$B$15:$B$114,'④事業所別一覧 (実績)'!B12))</f>
        <v/>
      </c>
      <c r="I12" s="29" t="str">
        <f>IF(B12="","",COUNTIFS('④【入力】別紙_職員一覧（実績）'!$B$15:$B$114,'④事業所別一覧 (実績)'!B12,'④【入力】別紙_職員一覧（実績）'!$F$15:$F$114,"○"))</f>
        <v/>
      </c>
      <c r="J12" s="29" t="str">
        <f>IF(B12="","",COUNTIFS('④【入力】別紙_職員一覧（実績）'!$B$15:$B$114,'④事業所別一覧 (実績)'!B12,'④【入力】別紙_職員一覧（実績）'!$K$15:$K$114,"○"))</f>
        <v/>
      </c>
      <c r="K12" s="29" t="str">
        <f>IF(B12="","",COUNTIFS('④【入力】別紙_職員一覧（実績）'!$B$15:$B$114,'④事業所別一覧 (実績)'!B12,'④【入力】別紙_職員一覧（実績）'!$L$15:$L$114,$K$6))</f>
        <v/>
      </c>
      <c r="L12" s="29" t="str">
        <f>IF(B12="","",COUNTIFS('④【入力】別紙_職員一覧（実績）'!$B$15:$B$114,'④事業所別一覧 (実績)'!B12,'④【入力】別紙_職員一覧（実績）'!$L$15:$L$114,$L$6))</f>
        <v/>
      </c>
      <c r="M12" s="29" t="str">
        <f>IF(B12="","",COUNTIFS('④【入力】別紙_職員一覧（実績）'!$B$15:$B$114,'④事業所別一覧 (実績)'!B12,'④【入力】別紙_職員一覧（実績）'!$L$15:$L$114,$M$6))</f>
        <v/>
      </c>
      <c r="N12" s="23" t="str">
        <f>IF(B12="","",COUNTIFS('④【入力】別紙_職員一覧（実績）'!$B$15:$B$114,'④事業所別一覧 (実績)'!B12,'④【入力】別紙_職員一覧（実績）'!$L$15:$L$114,$N$6))</f>
        <v/>
      </c>
    </row>
    <row r="13" spans="1:14" ht="20.149999999999999" customHeight="1">
      <c r="A13" s="23">
        <v>7</v>
      </c>
      <c r="B13" s="23" t="str" cm="1">
        <f t="array" ref="B13">IFERROR(IF(INDEX('④【入力】別紙_職員一覧（実績）'!$B$15:$B$114,MATCH(0,COUNTIF(B$6:B12,'④【入力】別紙_職員一覧（実績）'!$B$15:$B$114),0))=0,"",INDEX('④【入力】別紙_職員一覧（実績）'!$B$15:$B$114,MATCH(0,COUNTIF(B$6:B12,'④【入力】別紙_職員一覧（実績）'!$B$15:$B$114),0))),"")</f>
        <v/>
      </c>
      <c r="C13" s="28" t="str">
        <f>IF(B13="","",VLOOKUP($B13,'④【入力】別紙_職員一覧（実績）'!$B$15:$R$114,2,FALSE))</f>
        <v/>
      </c>
      <c r="D13" s="29" t="str">
        <f>IF(B13="","",VLOOKUP($B13,'④【入力】別紙_職員一覧（実績）'!$B$15:$R$114,3,FALSE))</f>
        <v/>
      </c>
      <c r="E13" s="29" t="str">
        <f>IF(B13="","",VLOOKUP($B13,'④【入力】別紙_職員一覧（実績）'!$B$15:$R$114,4,FALSE))</f>
        <v/>
      </c>
      <c r="F13" s="31" t="str">
        <f>IF(B13="","",SUMIF('④【入力】別紙_職員一覧（実績）'!$B$15:$B$114,'④事業所別一覧 (実績)'!B13,'④【入力】別紙_職員一覧（実績）'!$R$15:$R$114))</f>
        <v/>
      </c>
      <c r="G13" s="31" t="str">
        <f t="shared" si="0"/>
        <v/>
      </c>
      <c r="H13" s="29" t="str">
        <f>IF(B13="","",COUNTIF('④【入力】別紙_職員一覧（実績）'!$B$15:$B$114,'④事業所別一覧 (実績)'!B13))</f>
        <v/>
      </c>
      <c r="I13" s="29" t="str">
        <f>IF(B13="","",COUNTIFS('④【入力】別紙_職員一覧（実績）'!$B$15:$B$114,'④事業所別一覧 (実績)'!B13,'④【入力】別紙_職員一覧（実績）'!$F$15:$F$114,"○"))</f>
        <v/>
      </c>
      <c r="J13" s="29" t="str">
        <f>IF(B13="","",COUNTIFS('④【入力】別紙_職員一覧（実績）'!$B$15:$B$114,'④事業所別一覧 (実績)'!B13,'④【入力】別紙_職員一覧（実績）'!$K$15:$K$114,"○"))</f>
        <v/>
      </c>
      <c r="K13" s="29" t="str">
        <f>IF(B13="","",COUNTIFS('④【入力】別紙_職員一覧（実績）'!$B$15:$B$114,'④事業所別一覧 (実績)'!B13,'④【入力】別紙_職員一覧（実績）'!$L$15:$L$114,$K$6))</f>
        <v/>
      </c>
      <c r="L13" s="29" t="str">
        <f>IF(B13="","",COUNTIFS('④【入力】別紙_職員一覧（実績）'!$B$15:$B$114,'④事業所別一覧 (実績)'!B13,'④【入力】別紙_職員一覧（実績）'!$L$15:$L$114,$L$6))</f>
        <v/>
      </c>
      <c r="M13" s="29" t="str">
        <f>IF(B13="","",COUNTIFS('④【入力】別紙_職員一覧（実績）'!$B$15:$B$114,'④事業所別一覧 (実績)'!B13,'④【入力】別紙_職員一覧（実績）'!$L$15:$L$114,$M$6))</f>
        <v/>
      </c>
      <c r="N13" s="23" t="str">
        <f>IF(B13="","",COUNTIFS('④【入力】別紙_職員一覧（実績）'!$B$15:$B$114,'④事業所別一覧 (実績)'!B13,'④【入力】別紙_職員一覧（実績）'!$L$15:$L$114,$N$6))</f>
        <v/>
      </c>
    </row>
    <row r="14" spans="1:14" ht="20.149999999999999" customHeight="1">
      <c r="A14" s="23">
        <v>8</v>
      </c>
      <c r="B14" s="23" t="str" cm="1">
        <f t="array" ref="B14">IFERROR(IF(INDEX('④【入力】別紙_職員一覧（実績）'!$B$15:$B$114,MATCH(0,COUNTIF(B$6:B13,'④【入力】別紙_職員一覧（実績）'!$B$15:$B$114),0))=0,"",INDEX('④【入力】別紙_職員一覧（実績）'!$B$15:$B$114,MATCH(0,COUNTIF(B$6:B13,'④【入力】別紙_職員一覧（実績）'!$B$15:$B$114),0))),"")</f>
        <v/>
      </c>
      <c r="C14" s="28" t="str">
        <f>IF(B14="","",VLOOKUP($B14,'④【入力】別紙_職員一覧（実績）'!$B$15:$R$114,2,FALSE))</f>
        <v/>
      </c>
      <c r="D14" s="29" t="str">
        <f>IF(B14="","",VLOOKUP($B14,'④【入力】別紙_職員一覧（実績）'!$B$15:$R$114,3,FALSE))</f>
        <v/>
      </c>
      <c r="E14" s="29" t="str">
        <f>IF(B14="","",VLOOKUP($B14,'④【入力】別紙_職員一覧（実績）'!$B$15:$R$114,4,FALSE))</f>
        <v/>
      </c>
      <c r="F14" s="31" t="str">
        <f>IF(B14="","",SUMIF('④【入力】別紙_職員一覧（実績）'!$B$15:$B$114,'④事業所別一覧 (実績)'!B14,'④【入力】別紙_職員一覧（実績）'!$R$15:$R$114))</f>
        <v/>
      </c>
      <c r="G14" s="31" t="str">
        <f t="shared" si="0"/>
        <v/>
      </c>
      <c r="H14" s="29" t="str">
        <f>IF(B14="","",COUNTIF('④【入力】別紙_職員一覧（実績）'!$B$15:$B$114,'④事業所別一覧 (実績)'!B14))</f>
        <v/>
      </c>
      <c r="I14" s="29" t="str">
        <f>IF(B14="","",COUNTIFS('④【入力】別紙_職員一覧（実績）'!$B$15:$B$114,'④事業所別一覧 (実績)'!B14,'④【入力】別紙_職員一覧（実績）'!$F$15:$F$114,"○"))</f>
        <v/>
      </c>
      <c r="J14" s="29" t="str">
        <f>IF(B14="","",COUNTIFS('④【入力】別紙_職員一覧（実績）'!$B$15:$B$114,'④事業所別一覧 (実績)'!B14,'④【入力】別紙_職員一覧（実績）'!$K$15:$K$114,"○"))</f>
        <v/>
      </c>
      <c r="K14" s="29" t="str">
        <f>IF(B14="","",COUNTIFS('④【入力】別紙_職員一覧（実績）'!$B$15:$B$114,'④事業所別一覧 (実績)'!B14,'④【入力】別紙_職員一覧（実績）'!$L$15:$L$114,$K$6))</f>
        <v/>
      </c>
      <c r="L14" s="29" t="str">
        <f>IF(B14="","",COUNTIFS('④【入力】別紙_職員一覧（実績）'!$B$15:$B$114,'④事業所別一覧 (実績)'!B14,'④【入力】別紙_職員一覧（実績）'!$L$15:$L$114,$L$6))</f>
        <v/>
      </c>
      <c r="M14" s="29" t="str">
        <f>IF(B14="","",COUNTIFS('④【入力】別紙_職員一覧（実績）'!$B$15:$B$114,'④事業所別一覧 (実績)'!B14,'④【入力】別紙_職員一覧（実績）'!$L$15:$L$114,$M$6))</f>
        <v/>
      </c>
      <c r="N14" s="23" t="str">
        <f>IF(B14="","",COUNTIFS('④【入力】別紙_職員一覧（実績）'!$B$15:$B$114,'④事業所別一覧 (実績)'!B14,'④【入力】別紙_職員一覧（実績）'!$L$15:$L$114,$N$6))</f>
        <v/>
      </c>
    </row>
    <row r="15" spans="1:14" ht="20.149999999999999" customHeight="1">
      <c r="A15" s="23">
        <v>9</v>
      </c>
      <c r="B15" s="23" t="str" cm="1">
        <f t="array" ref="B15">IFERROR(IF(INDEX('④【入力】別紙_職員一覧（実績）'!$B$15:$B$114,MATCH(0,COUNTIF(B$6:B14,'④【入力】別紙_職員一覧（実績）'!$B$15:$B$114),0))=0,"",INDEX('④【入力】別紙_職員一覧（実績）'!$B$15:$B$114,MATCH(0,COUNTIF(B$6:B14,'④【入力】別紙_職員一覧（実績）'!$B$15:$B$114),0))),"")</f>
        <v/>
      </c>
      <c r="C15" s="28" t="str">
        <f>IF(B15="","",VLOOKUP($B15,'④【入力】別紙_職員一覧（実績）'!$B$15:$R$114,2,FALSE))</f>
        <v/>
      </c>
      <c r="D15" s="29" t="str">
        <f>IF(B15="","",VLOOKUP($B15,'④【入力】別紙_職員一覧（実績）'!$B$15:$R$114,3,FALSE))</f>
        <v/>
      </c>
      <c r="E15" s="29" t="str">
        <f>IF(B15="","",VLOOKUP($B15,'④【入力】別紙_職員一覧（実績）'!$B$15:$R$114,4,FALSE))</f>
        <v/>
      </c>
      <c r="F15" s="31" t="str">
        <f>IF(B15="","",SUMIF('④【入力】別紙_職員一覧（実績）'!$B$15:$B$114,'④事業所別一覧 (実績)'!B15,'④【入力】別紙_職員一覧（実績）'!$R$15:$R$114))</f>
        <v/>
      </c>
      <c r="G15" s="31" t="str">
        <f t="shared" si="0"/>
        <v/>
      </c>
      <c r="H15" s="29" t="str">
        <f>IF(B15="","",COUNTIF('④【入力】別紙_職員一覧（実績）'!$B$15:$B$114,'④事業所別一覧 (実績)'!B15))</f>
        <v/>
      </c>
      <c r="I15" s="29" t="str">
        <f>IF(B15="","",COUNTIFS('④【入力】別紙_職員一覧（実績）'!$B$15:$B$114,'④事業所別一覧 (実績)'!B15,'④【入力】別紙_職員一覧（実績）'!$F$15:$F$114,"○"))</f>
        <v/>
      </c>
      <c r="J15" s="29" t="str">
        <f>IF(B15="","",COUNTIFS('④【入力】別紙_職員一覧（実績）'!$B$15:$B$114,'④事業所別一覧 (実績)'!B15,'④【入力】別紙_職員一覧（実績）'!$K$15:$K$114,"○"))</f>
        <v/>
      </c>
      <c r="K15" s="29" t="str">
        <f>IF(B15="","",COUNTIFS('④【入力】別紙_職員一覧（実績）'!$B$15:$B$114,'④事業所別一覧 (実績)'!B15,'④【入力】別紙_職員一覧（実績）'!$L$15:$L$114,$K$6))</f>
        <v/>
      </c>
      <c r="L15" s="29" t="str">
        <f>IF(B15="","",COUNTIFS('④【入力】別紙_職員一覧（実績）'!$B$15:$B$114,'④事業所別一覧 (実績)'!B15,'④【入力】別紙_職員一覧（実績）'!$L$15:$L$114,$L$6))</f>
        <v/>
      </c>
      <c r="M15" s="29" t="str">
        <f>IF(B15="","",COUNTIFS('④【入力】別紙_職員一覧（実績）'!$B$15:$B$114,'④事業所別一覧 (実績)'!B15,'④【入力】別紙_職員一覧（実績）'!$L$15:$L$114,$M$6))</f>
        <v/>
      </c>
      <c r="N15" s="23" t="str">
        <f>IF(B15="","",COUNTIFS('④【入力】別紙_職員一覧（実績）'!$B$15:$B$114,'④事業所別一覧 (実績)'!B15,'④【入力】別紙_職員一覧（実績）'!$L$15:$L$114,$N$6))</f>
        <v/>
      </c>
    </row>
    <row r="16" spans="1:14" ht="20.149999999999999" customHeight="1">
      <c r="A16" s="23">
        <v>10</v>
      </c>
      <c r="B16" s="23" t="str" cm="1">
        <f t="array" ref="B16">IFERROR(IF(INDEX('④【入力】別紙_職員一覧（実績）'!$B$15:$B$114,MATCH(0,COUNTIF(B$6:B15,'④【入力】別紙_職員一覧（実績）'!$B$15:$B$114),0))=0,"",INDEX('④【入力】別紙_職員一覧（実績）'!$B$15:$B$114,MATCH(0,COUNTIF(B$6:B15,'④【入力】別紙_職員一覧（実績）'!$B$15:$B$114),0))),"")</f>
        <v/>
      </c>
      <c r="C16" s="28" t="str">
        <f>IF(B16="","",VLOOKUP($B16,'④【入力】別紙_職員一覧（実績）'!$B$15:$R$114,2,FALSE))</f>
        <v/>
      </c>
      <c r="D16" s="29" t="str">
        <f>IF(B16="","",VLOOKUP($B16,'④【入力】別紙_職員一覧（実績）'!$B$15:$R$114,3,FALSE))</f>
        <v/>
      </c>
      <c r="E16" s="29" t="str">
        <f>IF(B16="","",VLOOKUP($B16,'④【入力】別紙_職員一覧（実績）'!$B$15:$R$114,4,FALSE))</f>
        <v/>
      </c>
      <c r="F16" s="31" t="str">
        <f>IF(B16="","",SUMIF('④【入力】別紙_職員一覧（実績）'!$B$15:$B$114,'④事業所別一覧 (実績)'!B16,'④【入力】別紙_職員一覧（実績）'!$R$15:$R$114))</f>
        <v/>
      </c>
      <c r="G16" s="31" t="str">
        <f t="shared" si="0"/>
        <v/>
      </c>
      <c r="H16" s="29" t="str">
        <f>IF(B16="","",COUNTIF('④【入力】別紙_職員一覧（実績）'!$B$15:$B$114,'④事業所別一覧 (実績)'!B16))</f>
        <v/>
      </c>
      <c r="I16" s="29" t="str">
        <f>IF(B16="","",COUNTIFS('④【入力】別紙_職員一覧（実績）'!$B$15:$B$114,'④事業所別一覧 (実績)'!B16,'④【入力】別紙_職員一覧（実績）'!$F$15:$F$114,"○"))</f>
        <v/>
      </c>
      <c r="J16" s="29" t="str">
        <f>IF(B16="","",COUNTIFS('④【入力】別紙_職員一覧（実績）'!$B$15:$B$114,'④事業所別一覧 (実績)'!B16,'④【入力】別紙_職員一覧（実績）'!$K$15:$K$114,"○"))</f>
        <v/>
      </c>
      <c r="K16" s="29" t="str">
        <f>IF(B16="","",COUNTIFS('④【入力】別紙_職員一覧（実績）'!$B$15:$B$114,'④事業所別一覧 (実績)'!B16,'④【入力】別紙_職員一覧（実績）'!$L$15:$L$114,$K$6))</f>
        <v/>
      </c>
      <c r="L16" s="29" t="str">
        <f>IF(B16="","",COUNTIFS('④【入力】別紙_職員一覧（実績）'!$B$15:$B$114,'④事業所別一覧 (実績)'!B16,'④【入力】別紙_職員一覧（実績）'!$L$15:$L$114,$L$6))</f>
        <v/>
      </c>
      <c r="M16" s="29" t="str">
        <f>IF(B16="","",COUNTIFS('④【入力】別紙_職員一覧（実績）'!$B$15:$B$114,'④事業所別一覧 (実績)'!B16,'④【入力】別紙_職員一覧（実績）'!$L$15:$L$114,$M$6))</f>
        <v/>
      </c>
      <c r="N16" s="23" t="str">
        <f>IF(B16="","",COUNTIFS('④【入力】別紙_職員一覧（実績）'!$B$15:$B$114,'④事業所別一覧 (実績)'!B16,'④【入力】別紙_職員一覧（実績）'!$L$15:$L$114,$N$6))</f>
        <v/>
      </c>
    </row>
    <row r="17" spans="1:14" ht="20.149999999999999" customHeight="1">
      <c r="A17" s="23">
        <v>11</v>
      </c>
      <c r="B17" s="23" t="str" cm="1">
        <f t="array" ref="B17">IFERROR(IF(INDEX('④【入力】別紙_職員一覧（実績）'!$B$15:$B$114,MATCH(0,COUNTIF(B$6:B16,'④【入力】別紙_職員一覧（実績）'!$B$15:$B$114),0))=0,"",INDEX('④【入力】別紙_職員一覧（実績）'!$B$15:$B$114,MATCH(0,COUNTIF(B$6:B16,'④【入力】別紙_職員一覧（実績）'!$B$15:$B$114),0))),"")</f>
        <v/>
      </c>
      <c r="C17" s="28" t="str">
        <f>IF(B17="","",VLOOKUP($B17,'④【入力】別紙_職員一覧（実績）'!$B$15:$R$114,2,FALSE))</f>
        <v/>
      </c>
      <c r="D17" s="29" t="str">
        <f>IF(B17="","",VLOOKUP($B17,'④【入力】別紙_職員一覧（実績）'!$B$15:$R$114,3,FALSE))</f>
        <v/>
      </c>
      <c r="E17" s="29" t="str">
        <f>IF(B17="","",VLOOKUP($B17,'④【入力】別紙_職員一覧（実績）'!$B$15:$R$114,4,FALSE))</f>
        <v/>
      </c>
      <c r="F17" s="31" t="str">
        <f>IF(B17="","",SUMIF('④【入力】別紙_職員一覧（実績）'!$B$15:$B$114,'④事業所別一覧 (実績)'!B17,'④【入力】別紙_職員一覧（実績）'!$R$15:$R$114))</f>
        <v/>
      </c>
      <c r="G17" s="31" t="str">
        <f t="shared" si="0"/>
        <v/>
      </c>
      <c r="H17" s="29" t="str">
        <f>IF(B17="","",COUNTIF('④【入力】別紙_職員一覧（実績）'!$B$15:$B$114,'④事業所別一覧 (実績)'!B17))</f>
        <v/>
      </c>
      <c r="I17" s="29" t="str">
        <f>IF(B17="","",COUNTIFS('④【入力】別紙_職員一覧（実績）'!$B$15:$B$114,'④事業所別一覧 (実績)'!B17,'④【入力】別紙_職員一覧（実績）'!$F$15:$F$114,"○"))</f>
        <v/>
      </c>
      <c r="J17" s="29" t="str">
        <f>IF(B17="","",COUNTIFS('④【入力】別紙_職員一覧（実績）'!$B$15:$B$114,'④事業所別一覧 (実績)'!B17,'④【入力】別紙_職員一覧（実績）'!$K$15:$K$114,"○"))</f>
        <v/>
      </c>
      <c r="K17" s="29" t="str">
        <f>IF(B17="","",COUNTIFS('④【入力】別紙_職員一覧（実績）'!$B$15:$B$114,'④事業所別一覧 (実績)'!B17,'④【入力】別紙_職員一覧（実績）'!$L$15:$L$114,$K$6))</f>
        <v/>
      </c>
      <c r="L17" s="29" t="str">
        <f>IF(B17="","",COUNTIFS('④【入力】別紙_職員一覧（実績）'!$B$15:$B$114,'④事業所別一覧 (実績)'!B17,'④【入力】別紙_職員一覧（実績）'!$L$15:$L$114,$L$6))</f>
        <v/>
      </c>
      <c r="M17" s="29" t="str">
        <f>IF(B17="","",COUNTIFS('④【入力】別紙_職員一覧（実績）'!$B$15:$B$114,'④事業所別一覧 (実績)'!B17,'④【入力】別紙_職員一覧（実績）'!$L$15:$L$114,$M$6))</f>
        <v/>
      </c>
      <c r="N17" s="23" t="str">
        <f>IF(B17="","",COUNTIFS('④【入力】別紙_職員一覧（実績）'!$B$15:$B$114,'④事業所別一覧 (実績)'!B17,'④【入力】別紙_職員一覧（実績）'!$L$15:$L$114,$N$6))</f>
        <v/>
      </c>
    </row>
    <row r="18" spans="1:14" ht="20.149999999999999" customHeight="1">
      <c r="A18" s="23">
        <v>12</v>
      </c>
      <c r="B18" s="23" t="str" cm="1">
        <f t="array" ref="B18">IFERROR(IF(INDEX('④【入力】別紙_職員一覧（実績）'!$B$15:$B$114,MATCH(0,COUNTIF(B$6:B17,'④【入力】別紙_職員一覧（実績）'!$B$15:$B$114),0))=0,"",INDEX('④【入力】別紙_職員一覧（実績）'!$B$15:$B$114,MATCH(0,COUNTIF(B$6:B17,'④【入力】別紙_職員一覧（実績）'!$B$15:$B$114),0))),"")</f>
        <v/>
      </c>
      <c r="C18" s="28" t="str">
        <f>IF(B18="","",VLOOKUP($B18,'④【入力】別紙_職員一覧（実績）'!$B$15:$R$114,2,FALSE))</f>
        <v/>
      </c>
      <c r="D18" s="29" t="str">
        <f>IF(B18="","",VLOOKUP($B18,'④【入力】別紙_職員一覧（実績）'!$B$15:$R$114,3,FALSE))</f>
        <v/>
      </c>
      <c r="E18" s="29" t="str">
        <f>IF(B18="","",VLOOKUP($B18,'④【入力】別紙_職員一覧（実績）'!$B$15:$R$114,4,FALSE))</f>
        <v/>
      </c>
      <c r="F18" s="31" t="str">
        <f>IF(B18="","",SUMIF('④【入力】別紙_職員一覧（実績）'!$B$15:$B$114,'④事業所別一覧 (実績)'!B18,'④【入力】別紙_職員一覧（実績）'!$R$15:$R$114))</f>
        <v/>
      </c>
      <c r="G18" s="31" t="str">
        <f t="shared" si="0"/>
        <v/>
      </c>
      <c r="H18" s="29" t="str">
        <f>IF(B18="","",COUNTIF('④【入力】別紙_職員一覧（実績）'!$B$15:$B$114,'④事業所別一覧 (実績)'!B18))</f>
        <v/>
      </c>
      <c r="I18" s="29" t="str">
        <f>IF(B18="","",COUNTIFS('④【入力】別紙_職員一覧（実績）'!$B$15:$B$114,'④事業所別一覧 (実績)'!B18,'④【入力】別紙_職員一覧（実績）'!$F$15:$F$114,"○"))</f>
        <v/>
      </c>
      <c r="J18" s="29" t="str">
        <f>IF(B18="","",COUNTIFS('④【入力】別紙_職員一覧（実績）'!$B$15:$B$114,'④事業所別一覧 (実績)'!B18,'④【入力】別紙_職員一覧（実績）'!$K$15:$K$114,"○"))</f>
        <v/>
      </c>
      <c r="K18" s="29" t="str">
        <f>IF(B18="","",COUNTIFS('④【入力】別紙_職員一覧（実績）'!$B$15:$B$114,'④事業所別一覧 (実績)'!B18,'④【入力】別紙_職員一覧（実績）'!$L$15:$L$114,$K$6))</f>
        <v/>
      </c>
      <c r="L18" s="29" t="str">
        <f>IF(B18="","",COUNTIFS('④【入力】別紙_職員一覧（実績）'!$B$15:$B$114,'④事業所別一覧 (実績)'!B18,'④【入力】別紙_職員一覧（実績）'!$L$15:$L$114,$L$6))</f>
        <v/>
      </c>
      <c r="M18" s="29" t="str">
        <f>IF(B18="","",COUNTIFS('④【入力】別紙_職員一覧（実績）'!$B$15:$B$114,'④事業所別一覧 (実績)'!B18,'④【入力】別紙_職員一覧（実績）'!$L$15:$L$114,$M$6))</f>
        <v/>
      </c>
      <c r="N18" s="23" t="str">
        <f>IF(B18="","",COUNTIFS('④【入力】別紙_職員一覧（実績）'!$B$15:$B$114,'④事業所別一覧 (実績)'!B18,'④【入力】別紙_職員一覧（実績）'!$L$15:$L$114,$N$6))</f>
        <v/>
      </c>
    </row>
    <row r="19" spans="1:14" ht="20.149999999999999" customHeight="1">
      <c r="A19" s="23">
        <v>13</v>
      </c>
      <c r="B19" s="23" t="str" cm="1">
        <f t="array" ref="B19">IFERROR(IF(INDEX('④【入力】別紙_職員一覧（実績）'!$B$15:$B$114,MATCH(0,COUNTIF(B$6:B18,'④【入力】別紙_職員一覧（実績）'!$B$15:$B$114),0))=0,"",INDEX('④【入力】別紙_職員一覧（実績）'!$B$15:$B$114,MATCH(0,COUNTIF(B$6:B18,'④【入力】別紙_職員一覧（実績）'!$B$15:$B$114),0))),"")</f>
        <v/>
      </c>
      <c r="C19" s="28" t="str">
        <f>IF(B19="","",VLOOKUP($B19,'④【入力】別紙_職員一覧（実績）'!$B$15:$R$114,2,FALSE))</f>
        <v/>
      </c>
      <c r="D19" s="29" t="str">
        <f>IF(B19="","",VLOOKUP($B19,'④【入力】別紙_職員一覧（実績）'!$B$15:$R$114,3,FALSE))</f>
        <v/>
      </c>
      <c r="E19" s="29" t="str">
        <f>IF(B19="","",VLOOKUP($B19,'④【入力】別紙_職員一覧（実績）'!$B$15:$R$114,4,FALSE))</f>
        <v/>
      </c>
      <c r="F19" s="31" t="str">
        <f>IF(B19="","",SUMIF('④【入力】別紙_職員一覧（実績）'!$B$15:$B$114,'④事業所別一覧 (実績)'!B19,'④【入力】別紙_職員一覧（実績）'!$R$15:$R$114))</f>
        <v/>
      </c>
      <c r="G19" s="31" t="str">
        <f t="shared" si="0"/>
        <v/>
      </c>
      <c r="H19" s="29" t="str">
        <f>IF(B19="","",COUNTIF('④【入力】別紙_職員一覧（実績）'!$B$15:$B$114,'④事業所別一覧 (実績)'!B19))</f>
        <v/>
      </c>
      <c r="I19" s="29" t="str">
        <f>IF(B19="","",COUNTIFS('④【入力】別紙_職員一覧（実績）'!$B$15:$B$114,'④事業所別一覧 (実績)'!B19,'④【入力】別紙_職員一覧（実績）'!$F$15:$F$114,"○"))</f>
        <v/>
      </c>
      <c r="J19" s="29" t="str">
        <f>IF(B19="","",COUNTIFS('④【入力】別紙_職員一覧（実績）'!$B$15:$B$114,'④事業所別一覧 (実績)'!B19,'④【入力】別紙_職員一覧（実績）'!$K$15:$K$114,"○"))</f>
        <v/>
      </c>
      <c r="K19" s="29" t="str">
        <f>IF(B19="","",COUNTIFS('④【入力】別紙_職員一覧（実績）'!$B$15:$B$114,'④事業所別一覧 (実績)'!B19,'④【入力】別紙_職員一覧（実績）'!$L$15:$L$114,$K$6))</f>
        <v/>
      </c>
      <c r="L19" s="29" t="str">
        <f>IF(B19="","",COUNTIFS('④【入力】別紙_職員一覧（実績）'!$B$15:$B$114,'④事業所別一覧 (実績)'!B19,'④【入力】別紙_職員一覧（実績）'!$L$15:$L$114,$L$6))</f>
        <v/>
      </c>
      <c r="M19" s="29" t="str">
        <f>IF(B19="","",COUNTIFS('④【入力】別紙_職員一覧（実績）'!$B$15:$B$114,'④事業所別一覧 (実績)'!B19,'④【入力】別紙_職員一覧（実績）'!$L$15:$L$114,$M$6))</f>
        <v/>
      </c>
      <c r="N19" s="23" t="str">
        <f>IF(B19="","",COUNTIFS('④【入力】別紙_職員一覧（実績）'!$B$15:$B$114,'④事業所別一覧 (実績)'!B19,'④【入力】別紙_職員一覧（実績）'!$L$15:$L$114,$N$6))</f>
        <v/>
      </c>
    </row>
    <row r="20" spans="1:14" ht="20.149999999999999" customHeight="1">
      <c r="A20" s="23">
        <v>14</v>
      </c>
      <c r="B20" s="23" t="str" cm="1">
        <f t="array" ref="B20">IFERROR(IF(INDEX('④【入力】別紙_職員一覧（実績）'!$B$15:$B$114,MATCH(0,COUNTIF(B$6:B19,'④【入力】別紙_職員一覧（実績）'!$B$15:$B$114),0))=0,"",INDEX('④【入力】別紙_職員一覧（実績）'!$B$15:$B$114,MATCH(0,COUNTIF(B$6:B19,'④【入力】別紙_職員一覧（実績）'!$B$15:$B$114),0))),"")</f>
        <v/>
      </c>
      <c r="C20" s="28" t="str">
        <f>IF(B20="","",VLOOKUP($B20,'④【入力】別紙_職員一覧（実績）'!$B$15:$R$114,2,FALSE))</f>
        <v/>
      </c>
      <c r="D20" s="29" t="str">
        <f>IF(B20="","",VLOOKUP($B20,'④【入力】別紙_職員一覧（実績）'!$B$15:$R$114,3,FALSE))</f>
        <v/>
      </c>
      <c r="E20" s="29" t="str">
        <f>IF(B20="","",VLOOKUP($B20,'④【入力】別紙_職員一覧（実績）'!$B$15:$R$114,4,FALSE))</f>
        <v/>
      </c>
      <c r="F20" s="31" t="str">
        <f>IF(B20="","",SUMIF('④【入力】別紙_職員一覧（実績）'!$B$15:$B$114,'④事業所別一覧 (実績)'!B20,'④【入力】別紙_職員一覧（実績）'!$R$15:$R$114))</f>
        <v/>
      </c>
      <c r="G20" s="31" t="str">
        <f t="shared" si="0"/>
        <v/>
      </c>
      <c r="H20" s="29" t="str">
        <f>IF(B20="","",COUNTIF('④【入力】別紙_職員一覧（実績）'!$B$15:$B$114,'④事業所別一覧 (実績)'!B20))</f>
        <v/>
      </c>
      <c r="I20" s="29" t="str">
        <f>IF(B20="","",COUNTIFS('④【入力】別紙_職員一覧（実績）'!$B$15:$B$114,'④事業所別一覧 (実績)'!B20,'④【入力】別紙_職員一覧（実績）'!$F$15:$F$114,"○"))</f>
        <v/>
      </c>
      <c r="J20" s="29" t="str">
        <f>IF(B20="","",COUNTIFS('④【入力】別紙_職員一覧（実績）'!$B$15:$B$114,'④事業所別一覧 (実績)'!B20,'④【入力】別紙_職員一覧（実績）'!$K$15:$K$114,"○"))</f>
        <v/>
      </c>
      <c r="K20" s="29" t="str">
        <f>IF(B20="","",COUNTIFS('④【入力】別紙_職員一覧（実績）'!$B$15:$B$114,'④事業所別一覧 (実績)'!B20,'④【入力】別紙_職員一覧（実績）'!$L$15:$L$114,$K$6))</f>
        <v/>
      </c>
      <c r="L20" s="29" t="str">
        <f>IF(B20="","",COUNTIFS('④【入力】別紙_職員一覧（実績）'!$B$15:$B$114,'④事業所別一覧 (実績)'!B20,'④【入力】別紙_職員一覧（実績）'!$L$15:$L$114,$L$6))</f>
        <v/>
      </c>
      <c r="M20" s="29" t="str">
        <f>IF(B20="","",COUNTIFS('④【入力】別紙_職員一覧（実績）'!$B$15:$B$114,'④事業所別一覧 (実績)'!B20,'④【入力】別紙_職員一覧（実績）'!$L$15:$L$114,$M$6))</f>
        <v/>
      </c>
      <c r="N20" s="23" t="str">
        <f>IF(B20="","",COUNTIFS('④【入力】別紙_職員一覧（実績）'!$B$15:$B$114,'④事業所別一覧 (実績)'!B20,'④【入力】別紙_職員一覧（実績）'!$L$15:$L$114,$N$6))</f>
        <v/>
      </c>
    </row>
    <row r="21" spans="1:14" ht="20.149999999999999" customHeight="1">
      <c r="A21" s="23">
        <v>15</v>
      </c>
      <c r="B21" s="23" t="str" cm="1">
        <f t="array" ref="B21">IFERROR(IF(INDEX('④【入力】別紙_職員一覧（実績）'!$B$15:$B$114,MATCH(0,COUNTIF(B$6:B20,'④【入力】別紙_職員一覧（実績）'!$B$15:$B$114),0))=0,"",INDEX('④【入力】別紙_職員一覧（実績）'!$B$15:$B$114,MATCH(0,COUNTIF(B$6:B20,'④【入力】別紙_職員一覧（実績）'!$B$15:$B$114),0))),"")</f>
        <v/>
      </c>
      <c r="C21" s="28" t="str">
        <f>IF(B21="","",VLOOKUP($B21,'④【入力】別紙_職員一覧（実績）'!$B$15:$R$114,2,FALSE))</f>
        <v/>
      </c>
      <c r="D21" s="29" t="str">
        <f>IF(B21="","",VLOOKUP($B21,'④【入力】別紙_職員一覧（実績）'!$B$15:$R$114,3,FALSE))</f>
        <v/>
      </c>
      <c r="E21" s="29" t="str">
        <f>IF(B21="","",VLOOKUP($B21,'④【入力】別紙_職員一覧（実績）'!$B$15:$R$114,4,FALSE))</f>
        <v/>
      </c>
      <c r="F21" s="31" t="str">
        <f>IF(B21="","",SUMIF('④【入力】別紙_職員一覧（実績）'!$B$15:$B$114,'④事業所別一覧 (実績)'!B21,'④【入力】別紙_職員一覧（実績）'!$R$15:$R$114))</f>
        <v/>
      </c>
      <c r="G21" s="31" t="str">
        <f t="shared" si="0"/>
        <v/>
      </c>
      <c r="H21" s="29" t="str">
        <f>IF(B21="","",COUNTIF('④【入力】別紙_職員一覧（実績）'!$B$15:$B$114,'④事業所別一覧 (実績)'!B21))</f>
        <v/>
      </c>
      <c r="I21" s="29" t="str">
        <f>IF(B21="","",COUNTIFS('④【入力】別紙_職員一覧（実績）'!$B$15:$B$114,'④事業所別一覧 (実績)'!B21,'④【入力】別紙_職員一覧（実績）'!$F$15:$F$114,"○"))</f>
        <v/>
      </c>
      <c r="J21" s="29" t="str">
        <f>IF(B21="","",COUNTIFS('④【入力】別紙_職員一覧（実績）'!$B$15:$B$114,'④事業所別一覧 (実績)'!B21,'④【入力】別紙_職員一覧（実績）'!$K$15:$K$114,"○"))</f>
        <v/>
      </c>
      <c r="K21" s="29" t="str">
        <f>IF(B21="","",COUNTIFS('④【入力】別紙_職員一覧（実績）'!$B$15:$B$114,'④事業所別一覧 (実績)'!B21,'④【入力】別紙_職員一覧（実績）'!$L$15:$L$114,$K$6))</f>
        <v/>
      </c>
      <c r="L21" s="29" t="str">
        <f>IF(B21="","",COUNTIFS('④【入力】別紙_職員一覧（実績）'!$B$15:$B$114,'④事業所別一覧 (実績)'!B21,'④【入力】別紙_職員一覧（実績）'!$L$15:$L$114,$L$6))</f>
        <v/>
      </c>
      <c r="M21" s="29" t="str">
        <f>IF(B21="","",COUNTIFS('④【入力】別紙_職員一覧（実績）'!$B$15:$B$114,'④事業所別一覧 (実績)'!B21,'④【入力】別紙_職員一覧（実績）'!$L$15:$L$114,$M$6))</f>
        <v/>
      </c>
      <c r="N21" s="23" t="str">
        <f>IF(B21="","",COUNTIFS('④【入力】別紙_職員一覧（実績）'!$B$15:$B$114,'④事業所別一覧 (実績)'!B21,'④【入力】別紙_職員一覧（実績）'!$L$15:$L$114,$N$6))</f>
        <v/>
      </c>
    </row>
    <row r="22" spans="1:14" ht="20.149999999999999" customHeight="1">
      <c r="A22" s="23">
        <v>16</v>
      </c>
      <c r="B22" s="23" t="str" cm="1">
        <f t="array" ref="B22">IFERROR(IF(INDEX('④【入力】別紙_職員一覧（実績）'!$B$15:$B$114,MATCH(0,COUNTIF(B$6:B21,'④【入力】別紙_職員一覧（実績）'!$B$15:$B$114),0))=0,"",INDEX('④【入力】別紙_職員一覧（実績）'!$B$15:$B$114,MATCH(0,COUNTIF(B$6:B21,'④【入力】別紙_職員一覧（実績）'!$B$15:$B$114),0))),"")</f>
        <v/>
      </c>
      <c r="C22" s="28" t="str">
        <f>IF(B22="","",VLOOKUP($B22,'④【入力】別紙_職員一覧（実績）'!$B$15:$R$114,2,FALSE))</f>
        <v/>
      </c>
      <c r="D22" s="29" t="str">
        <f>IF(B22="","",VLOOKUP($B22,'④【入力】別紙_職員一覧（実績）'!$B$15:$R$114,3,FALSE))</f>
        <v/>
      </c>
      <c r="E22" s="29" t="str">
        <f>IF(B22="","",VLOOKUP($B22,'④【入力】別紙_職員一覧（実績）'!$B$15:$R$114,4,FALSE))</f>
        <v/>
      </c>
      <c r="F22" s="31" t="str">
        <f>IF(B22="","",SUMIF('④【入力】別紙_職員一覧（実績）'!$B$15:$B$114,'④事業所別一覧 (実績)'!B22,'④【入力】別紙_職員一覧（実績）'!$R$15:$R$114))</f>
        <v/>
      </c>
      <c r="G22" s="31" t="str">
        <f t="shared" si="0"/>
        <v/>
      </c>
      <c r="H22" s="29" t="str">
        <f>IF(B22="","",COUNTIF('④【入力】別紙_職員一覧（実績）'!$B$15:$B$114,'④事業所別一覧 (実績)'!B22))</f>
        <v/>
      </c>
      <c r="I22" s="29" t="str">
        <f>IF(B22="","",COUNTIFS('④【入力】別紙_職員一覧（実績）'!$B$15:$B$114,'④事業所別一覧 (実績)'!B22,'④【入力】別紙_職員一覧（実績）'!$F$15:$F$114,"○"))</f>
        <v/>
      </c>
      <c r="J22" s="29" t="str">
        <f>IF(B22="","",COUNTIFS('④【入力】別紙_職員一覧（実績）'!$B$15:$B$114,'④事業所別一覧 (実績)'!B22,'④【入力】別紙_職員一覧（実績）'!$K$15:$K$114,"○"))</f>
        <v/>
      </c>
      <c r="K22" s="29" t="str">
        <f>IF(B22="","",COUNTIFS('④【入力】別紙_職員一覧（実績）'!$B$15:$B$114,'④事業所別一覧 (実績)'!B22,'④【入力】別紙_職員一覧（実績）'!$L$15:$L$114,$K$6))</f>
        <v/>
      </c>
      <c r="L22" s="29" t="str">
        <f>IF(B22="","",COUNTIFS('④【入力】別紙_職員一覧（実績）'!$B$15:$B$114,'④事業所別一覧 (実績)'!B22,'④【入力】別紙_職員一覧（実績）'!$L$15:$L$114,$L$6))</f>
        <v/>
      </c>
      <c r="M22" s="29" t="str">
        <f>IF(B22="","",COUNTIFS('④【入力】別紙_職員一覧（実績）'!$B$15:$B$114,'④事業所別一覧 (実績)'!B22,'④【入力】別紙_職員一覧（実績）'!$L$15:$L$114,$M$6))</f>
        <v/>
      </c>
      <c r="N22" s="23" t="str">
        <f>IF(B22="","",COUNTIFS('④【入力】別紙_職員一覧（実績）'!$B$15:$B$114,'④事業所別一覧 (実績)'!B22,'④【入力】別紙_職員一覧（実績）'!$L$15:$L$114,$N$6))</f>
        <v/>
      </c>
    </row>
    <row r="23" spans="1:14" ht="20.149999999999999" customHeight="1">
      <c r="A23" s="23">
        <v>17</v>
      </c>
      <c r="B23" s="23" t="str" cm="1">
        <f t="array" ref="B23">IFERROR(IF(INDEX('④【入力】別紙_職員一覧（実績）'!$B$15:$B$114,MATCH(0,COUNTIF(B$6:B22,'④【入力】別紙_職員一覧（実績）'!$B$15:$B$114),0))=0,"",INDEX('④【入力】別紙_職員一覧（実績）'!$B$15:$B$114,MATCH(0,COUNTIF(B$6:B22,'④【入力】別紙_職員一覧（実績）'!$B$15:$B$114),0))),"")</f>
        <v/>
      </c>
      <c r="C23" s="28" t="str">
        <f>IF(B23="","",VLOOKUP($B23,'④【入力】別紙_職員一覧（実績）'!$B$15:$R$114,2,FALSE))</f>
        <v/>
      </c>
      <c r="D23" s="29" t="str">
        <f>IF(B23="","",VLOOKUP($B23,'④【入力】別紙_職員一覧（実績）'!$B$15:$R$114,3,FALSE))</f>
        <v/>
      </c>
      <c r="E23" s="29" t="str">
        <f>IF(B23="","",VLOOKUP($B23,'④【入力】別紙_職員一覧（実績）'!$B$15:$R$114,4,FALSE))</f>
        <v/>
      </c>
      <c r="F23" s="31" t="str">
        <f>IF(B23="","",SUMIF('④【入力】別紙_職員一覧（実績）'!$B$15:$B$114,'④事業所別一覧 (実績)'!B23,'④【入力】別紙_職員一覧（実績）'!$R$15:$R$114))</f>
        <v/>
      </c>
      <c r="G23" s="31" t="str">
        <f t="shared" si="0"/>
        <v/>
      </c>
      <c r="H23" s="29" t="str">
        <f>IF(B23="","",COUNTIF('④【入力】別紙_職員一覧（実績）'!$B$15:$B$114,'④事業所別一覧 (実績)'!B23))</f>
        <v/>
      </c>
      <c r="I23" s="29" t="str">
        <f>IF(B23="","",COUNTIFS('④【入力】別紙_職員一覧（実績）'!$B$15:$B$114,'④事業所別一覧 (実績)'!B23,'④【入力】別紙_職員一覧（実績）'!$F$15:$F$114,"○"))</f>
        <v/>
      </c>
      <c r="J23" s="29" t="str">
        <f>IF(B23="","",COUNTIFS('④【入力】別紙_職員一覧（実績）'!$B$15:$B$114,'④事業所別一覧 (実績)'!B23,'④【入力】別紙_職員一覧（実績）'!$K$15:$K$114,"○"))</f>
        <v/>
      </c>
      <c r="K23" s="29" t="str">
        <f>IF(B23="","",COUNTIFS('④【入力】別紙_職員一覧（実績）'!$B$15:$B$114,'④事業所別一覧 (実績)'!B23,'④【入力】別紙_職員一覧（実績）'!$L$15:$L$114,$K$6))</f>
        <v/>
      </c>
      <c r="L23" s="29" t="str">
        <f>IF(B23="","",COUNTIFS('④【入力】別紙_職員一覧（実績）'!$B$15:$B$114,'④事業所別一覧 (実績)'!B23,'④【入力】別紙_職員一覧（実績）'!$L$15:$L$114,$L$6))</f>
        <v/>
      </c>
      <c r="M23" s="29" t="str">
        <f>IF(B23="","",COUNTIFS('④【入力】別紙_職員一覧（実績）'!$B$15:$B$114,'④事業所別一覧 (実績)'!B23,'④【入力】別紙_職員一覧（実績）'!$L$15:$L$114,$M$6))</f>
        <v/>
      </c>
      <c r="N23" s="23" t="str">
        <f>IF(B23="","",COUNTIFS('④【入力】別紙_職員一覧（実績）'!$B$15:$B$114,'④事業所別一覧 (実績)'!B23,'④【入力】別紙_職員一覧（実績）'!$L$15:$L$114,$N$6))</f>
        <v/>
      </c>
    </row>
    <row r="24" spans="1:14" ht="20.149999999999999" customHeight="1">
      <c r="A24" s="23">
        <v>18</v>
      </c>
      <c r="B24" s="23" t="str" cm="1">
        <f t="array" ref="B24">IFERROR(IF(INDEX('④【入力】別紙_職員一覧（実績）'!$B$15:$B$114,MATCH(0,COUNTIF(B$6:B23,'④【入力】別紙_職員一覧（実績）'!$B$15:$B$114),0))=0,"",INDEX('④【入力】別紙_職員一覧（実績）'!$B$15:$B$114,MATCH(0,COUNTIF(B$6:B23,'④【入力】別紙_職員一覧（実績）'!$B$15:$B$114),0))),"")</f>
        <v/>
      </c>
      <c r="C24" s="28" t="str">
        <f>IF(B24="","",VLOOKUP($B24,'④【入力】別紙_職員一覧（実績）'!$B$15:$R$114,2,FALSE))</f>
        <v/>
      </c>
      <c r="D24" s="29" t="str">
        <f>IF(B24="","",VLOOKUP($B24,'④【入力】別紙_職員一覧（実績）'!$B$15:$R$114,3,FALSE))</f>
        <v/>
      </c>
      <c r="E24" s="29" t="str">
        <f>IF(B24="","",VLOOKUP($B24,'④【入力】別紙_職員一覧（実績）'!$B$15:$R$114,4,FALSE))</f>
        <v/>
      </c>
      <c r="F24" s="31" t="str">
        <f>IF(B24="","",SUMIF('④【入力】別紙_職員一覧（実績）'!$B$15:$B$114,'④事業所別一覧 (実績)'!B24,'④【入力】別紙_職員一覧（実績）'!$R$15:$R$114))</f>
        <v/>
      </c>
      <c r="G24" s="31" t="str">
        <f t="shared" si="0"/>
        <v/>
      </c>
      <c r="H24" s="29" t="str">
        <f>IF(B24="","",COUNTIF('④【入力】別紙_職員一覧（実績）'!$B$15:$B$114,'④事業所別一覧 (実績)'!B24))</f>
        <v/>
      </c>
      <c r="I24" s="29" t="str">
        <f>IF(B24="","",COUNTIFS('④【入力】別紙_職員一覧（実績）'!$B$15:$B$114,'④事業所別一覧 (実績)'!B24,'④【入力】別紙_職員一覧（実績）'!$F$15:$F$114,"○"))</f>
        <v/>
      </c>
      <c r="J24" s="29" t="str">
        <f>IF(B24="","",COUNTIFS('④【入力】別紙_職員一覧（実績）'!$B$15:$B$114,'④事業所別一覧 (実績)'!B24,'④【入力】別紙_職員一覧（実績）'!$K$15:$K$114,"○"))</f>
        <v/>
      </c>
      <c r="K24" s="29" t="str">
        <f>IF(B24="","",COUNTIFS('④【入力】別紙_職員一覧（実績）'!$B$15:$B$114,'④事業所別一覧 (実績)'!B24,'④【入力】別紙_職員一覧（実績）'!$L$15:$L$114,$K$6))</f>
        <v/>
      </c>
      <c r="L24" s="29" t="str">
        <f>IF(B24="","",COUNTIFS('④【入力】別紙_職員一覧（実績）'!$B$15:$B$114,'④事業所別一覧 (実績)'!B24,'④【入力】別紙_職員一覧（実績）'!$L$15:$L$114,$L$6))</f>
        <v/>
      </c>
      <c r="M24" s="29" t="str">
        <f>IF(B24="","",COUNTIFS('④【入力】別紙_職員一覧（実績）'!$B$15:$B$114,'④事業所別一覧 (実績)'!B24,'④【入力】別紙_職員一覧（実績）'!$L$15:$L$114,$M$6))</f>
        <v/>
      </c>
      <c r="N24" s="23" t="str">
        <f>IF(B24="","",COUNTIFS('④【入力】別紙_職員一覧（実績）'!$B$15:$B$114,'④事業所別一覧 (実績)'!B24,'④【入力】別紙_職員一覧（実績）'!$L$15:$L$114,$N$6))</f>
        <v/>
      </c>
    </row>
    <row r="25" spans="1:14" ht="20.149999999999999" customHeight="1">
      <c r="A25" s="23">
        <v>19</v>
      </c>
      <c r="B25" s="23" t="str" cm="1">
        <f t="array" ref="B25">IFERROR(IF(INDEX('④【入力】別紙_職員一覧（実績）'!$B$15:$B$114,MATCH(0,COUNTIF(B$6:B24,'④【入力】別紙_職員一覧（実績）'!$B$15:$B$114),0))=0,"",INDEX('④【入力】別紙_職員一覧（実績）'!$B$15:$B$114,MATCH(0,COUNTIF(B$6:B24,'④【入力】別紙_職員一覧（実績）'!$B$15:$B$114),0))),"")</f>
        <v/>
      </c>
      <c r="C25" s="28" t="str">
        <f>IF(B25="","",VLOOKUP($B25,'④【入力】別紙_職員一覧（実績）'!$B$15:$R$114,2,FALSE))</f>
        <v/>
      </c>
      <c r="D25" s="29" t="str">
        <f>IF(B25="","",VLOOKUP($B25,'④【入力】別紙_職員一覧（実績）'!$B$15:$R$114,3,FALSE))</f>
        <v/>
      </c>
      <c r="E25" s="29" t="str">
        <f>IF(B25="","",VLOOKUP($B25,'④【入力】別紙_職員一覧（実績）'!$B$15:$R$114,4,FALSE))</f>
        <v/>
      </c>
      <c r="F25" s="31" t="str">
        <f>IF(B25="","",SUMIF('④【入力】別紙_職員一覧（実績）'!$B$15:$B$114,'④事業所別一覧 (実績)'!B25,'④【入力】別紙_職員一覧（実績）'!$R$15:$R$114))</f>
        <v/>
      </c>
      <c r="G25" s="31" t="str">
        <f t="shared" si="0"/>
        <v/>
      </c>
      <c r="H25" s="29" t="str">
        <f>IF(B25="","",COUNTIF('④【入力】別紙_職員一覧（実績）'!$B$15:$B$114,'④事業所別一覧 (実績)'!B25))</f>
        <v/>
      </c>
      <c r="I25" s="29" t="str">
        <f>IF(B25="","",COUNTIFS('④【入力】別紙_職員一覧（実績）'!$B$15:$B$114,'④事業所別一覧 (実績)'!B25,'④【入力】別紙_職員一覧（実績）'!$F$15:$F$114,"○"))</f>
        <v/>
      </c>
      <c r="J25" s="29" t="str">
        <f>IF(B25="","",COUNTIFS('④【入力】別紙_職員一覧（実績）'!$B$15:$B$114,'④事業所別一覧 (実績)'!B25,'④【入力】別紙_職員一覧（実績）'!$K$15:$K$114,"○"))</f>
        <v/>
      </c>
      <c r="K25" s="29" t="str">
        <f>IF(B25="","",COUNTIFS('④【入力】別紙_職員一覧（実績）'!$B$15:$B$114,'④事業所別一覧 (実績)'!B25,'④【入力】別紙_職員一覧（実績）'!$L$15:$L$114,$K$6))</f>
        <v/>
      </c>
      <c r="L25" s="29" t="str">
        <f>IF(B25="","",COUNTIFS('④【入力】別紙_職員一覧（実績）'!$B$15:$B$114,'④事業所別一覧 (実績)'!B25,'④【入力】別紙_職員一覧（実績）'!$L$15:$L$114,$L$6))</f>
        <v/>
      </c>
      <c r="M25" s="29" t="str">
        <f>IF(B25="","",COUNTIFS('④【入力】別紙_職員一覧（実績）'!$B$15:$B$114,'④事業所別一覧 (実績)'!B25,'④【入力】別紙_職員一覧（実績）'!$L$15:$L$114,$M$6))</f>
        <v/>
      </c>
      <c r="N25" s="23" t="str">
        <f>IF(B25="","",COUNTIFS('④【入力】別紙_職員一覧（実績）'!$B$15:$B$114,'④事業所別一覧 (実績)'!B25,'④【入力】別紙_職員一覧（実績）'!$L$15:$L$114,$N$6))</f>
        <v/>
      </c>
    </row>
    <row r="26" spans="1:14" ht="20.149999999999999" customHeight="1">
      <c r="A26" s="23">
        <v>20</v>
      </c>
      <c r="B26" s="23" t="str" cm="1">
        <f t="array" ref="B26">IFERROR(IF(INDEX('④【入力】別紙_職員一覧（実績）'!$B$15:$B$114,MATCH(0,COUNTIF(B$6:B25,'④【入力】別紙_職員一覧（実績）'!$B$15:$B$114),0))=0,"",INDEX('④【入力】別紙_職員一覧（実績）'!$B$15:$B$114,MATCH(0,COUNTIF(B$6:B25,'④【入力】別紙_職員一覧（実績）'!$B$15:$B$114),0))),"")</f>
        <v/>
      </c>
      <c r="C26" s="28" t="str">
        <f>IF(B26="","",VLOOKUP($B26,'④【入力】別紙_職員一覧（実績）'!$B$15:$R$114,2,FALSE))</f>
        <v/>
      </c>
      <c r="D26" s="29" t="str">
        <f>IF(B26="","",VLOOKUP($B26,'④【入力】別紙_職員一覧（実績）'!$B$15:$R$114,3,FALSE))</f>
        <v/>
      </c>
      <c r="E26" s="29" t="str">
        <f>IF(B26="","",VLOOKUP($B26,'④【入力】別紙_職員一覧（実績）'!$B$15:$R$114,4,FALSE))</f>
        <v/>
      </c>
      <c r="F26" s="31" t="str">
        <f>IF(B26="","",SUMIF('④【入力】別紙_職員一覧（実績）'!$B$15:$B$114,'④事業所別一覧 (実績)'!B26,'④【入力】別紙_職員一覧（実績）'!$R$15:$R$114))</f>
        <v/>
      </c>
      <c r="G26" s="31" t="str">
        <f t="shared" si="0"/>
        <v/>
      </c>
      <c r="H26" s="29" t="str">
        <f>IF(B26="","",COUNTIF('④【入力】別紙_職員一覧（実績）'!$B$15:$B$114,'④事業所別一覧 (実績)'!B26))</f>
        <v/>
      </c>
      <c r="I26" s="29" t="str">
        <f>IF(B26="","",COUNTIFS('④【入力】別紙_職員一覧（実績）'!$B$15:$B$114,'④事業所別一覧 (実績)'!B26,'④【入力】別紙_職員一覧（実績）'!$F$15:$F$114,"○"))</f>
        <v/>
      </c>
      <c r="J26" s="29" t="str">
        <f>IF(B26="","",COUNTIFS('④【入力】別紙_職員一覧（実績）'!$B$15:$B$114,'④事業所別一覧 (実績)'!B26,'④【入力】別紙_職員一覧（実績）'!$K$15:$K$114,"○"))</f>
        <v/>
      </c>
      <c r="K26" s="29" t="str">
        <f>IF(B26="","",COUNTIFS('④【入力】別紙_職員一覧（実績）'!$B$15:$B$114,'④事業所別一覧 (実績)'!B26,'④【入力】別紙_職員一覧（実績）'!$L$15:$L$114,$K$6))</f>
        <v/>
      </c>
      <c r="L26" s="29" t="str">
        <f>IF(B26="","",COUNTIFS('④【入力】別紙_職員一覧（実績）'!$B$15:$B$114,'④事業所別一覧 (実績)'!B26,'④【入力】別紙_職員一覧（実績）'!$L$15:$L$114,$L$6))</f>
        <v/>
      </c>
      <c r="M26" s="29" t="str">
        <f>IF(B26="","",COUNTIFS('④【入力】別紙_職員一覧（実績）'!$B$15:$B$114,'④事業所別一覧 (実績)'!B26,'④【入力】別紙_職員一覧（実績）'!$L$15:$L$114,$M$6))</f>
        <v/>
      </c>
      <c r="N26" s="23" t="str">
        <f>IF(B26="","",COUNTIFS('④【入力】別紙_職員一覧（実績）'!$B$15:$B$114,'④事業所別一覧 (実績)'!B26,'④【入力】別紙_職員一覧（実績）'!$L$15:$L$114,$N$6))</f>
        <v/>
      </c>
    </row>
    <row r="27" spans="1:14" ht="46" customHeight="1">
      <c r="C27" s="32"/>
      <c r="D27" s="33"/>
      <c r="E27" s="28" t="s">
        <v>159</v>
      </c>
      <c r="F27" s="31">
        <f>SUM(F7:F26)</f>
        <v>0</v>
      </c>
      <c r="G27" s="31">
        <f>ROUNDDOWN(F27+ROUNDUP(F27*0.15,0),-3)</f>
        <v>0</v>
      </c>
      <c r="H27" s="29">
        <f t="shared" ref="H27:M27" si="1">SUM(H7:H26)</f>
        <v>0</v>
      </c>
      <c r="I27" s="29">
        <f t="shared" si="1"/>
        <v>0</v>
      </c>
      <c r="J27" s="29">
        <f t="shared" si="1"/>
        <v>0</v>
      </c>
      <c r="K27" s="29">
        <f t="shared" si="1"/>
        <v>0</v>
      </c>
      <c r="L27" s="29">
        <f t="shared" si="1"/>
        <v>0</v>
      </c>
      <c r="M27" s="29">
        <f t="shared" si="1"/>
        <v>0</v>
      </c>
      <c r="N27" s="23">
        <f>SUM(N7:N26)</f>
        <v>0</v>
      </c>
    </row>
    <row r="28" spans="1:14">
      <c r="G28" s="19" t="s">
        <v>218</v>
      </c>
    </row>
    <row r="29" spans="1:14">
      <c r="G29" s="19" t="s">
        <v>219</v>
      </c>
    </row>
    <row r="33" spans="15:16" ht="29.5" customHeight="1"/>
    <row r="34" spans="15:16">
      <c r="O34" s="19" t="s">
        <v>220</v>
      </c>
      <c r="P34" s="5" t="str">
        <f>ASC(【入力シート】!J26&amp;"K"&amp;【入力シート】!J44&amp;"B"&amp;【入力シート】!J45&amp;"T"&amp;LEFT(【入力シート】!J46,1)&amp;"N"&amp;【入力シート】!J47)&amp;"S1;"&amp;①【入力】別紙_職員一覧!S13&amp;①【入力】別紙_職員一覧!S14&amp;①【入力】別紙_職員一覧!S15&amp;①【入力】別紙_職員一覧!S16&amp;①【入力】別紙_職員一覧!S17&amp;①【入力】別紙_職員一覧!S18&amp;①【入力】別紙_職員一覧!S19&amp;①【入力】別紙_職員一覧!S20&amp;①【入力】別紙_職員一覧!S21&amp;①【入力】別紙_職員一覧!S22&amp;①【入力】別紙_職員一覧!S23</f>
        <v>KBTNS1;</v>
      </c>
    </row>
    <row r="35" spans="15:16" ht="14.15" customHeight="1">
      <c r="O35" s="19" t="s">
        <v>221</v>
      </c>
      <c r="P35" s="5" t="str">
        <f>"S2;"&amp;①【入力】別紙_職員一覧!S24&amp;①【入力】別紙_職員一覧!S25&amp;①【入力】別紙_職員一覧!S26&amp;①【入力】別紙_職員一覧!S27&amp;①【入力】別紙_職員一覧!S28&amp;①【入力】別紙_職員一覧!S29&amp;①【入力】別紙_職員一覧!S30&amp;①【入力】別紙_職員一覧!S31&amp;①【入力】別紙_職員一覧!S32&amp;①【入力】別紙_職員一覧!S33&amp;①【入力】別紙_職員一覧!S34&amp;①【入力】別紙_職員一覧!S35&amp;①【入力】別紙_職員一覧!S36</f>
        <v>S2;</v>
      </c>
    </row>
    <row r="36" spans="15:16">
      <c r="O36" s="19" t="s">
        <v>222</v>
      </c>
      <c r="P36" s="5" t="str">
        <f>"S3;"&amp;①【入力】別紙_職員一覧!S37&amp;①【入力】別紙_職員一覧!S38&amp;①【入力】別紙_職員一覧!S39&amp;①【入力】別紙_職員一覧!S40&amp;①【入力】別紙_職員一覧!S41&amp;①【入力】別紙_職員一覧!S42&amp;①【入力】別紙_職員一覧!S43&amp;①【入力】別紙_職員一覧!S44&amp;①【入力】別紙_職員一覧!S45&amp;①【入力】別紙_職員一覧!S46&amp;①【入力】別紙_職員一覧!S47&amp;①【入力】別紙_職員一覧!S48&amp;①【入力】別紙_職員一覧!S49</f>
        <v>S3;</v>
      </c>
    </row>
    <row r="37" spans="15:16">
      <c r="O37" s="19" t="s">
        <v>223</v>
      </c>
      <c r="P37" s="5" t="str">
        <f>"S4;"&amp;①【入力】別紙_職員一覧!S50&amp;①【入力】別紙_職員一覧!S51&amp;①【入力】別紙_職員一覧!S52&amp;①【入力】別紙_職員一覧!S53&amp;①【入力】別紙_職員一覧!S54&amp;①【入力】別紙_職員一覧!S55&amp;①【入力】別紙_職員一覧!S56&amp;①【入力】別紙_職員一覧!S57&amp;①【入力】別紙_職員一覧!S58&amp;①【入力】別紙_職員一覧!S59&amp;①【入力】別紙_職員一覧!S60&amp;①【入力】別紙_職員一覧!S61&amp;①【入力】別紙_職員一覧!S62</f>
        <v>S4;</v>
      </c>
    </row>
    <row r="38" spans="15:16">
      <c r="O38" s="19" t="s">
        <v>224</v>
      </c>
      <c r="P38" s="5" t="str">
        <f>"S5;"&amp;①【入力】別紙_職員一覧!S63&amp;①【入力】別紙_職員一覧!S64&amp;①【入力】別紙_職員一覧!S65&amp;①【入力】別紙_職員一覧!S66&amp;①【入力】別紙_職員一覧!S67&amp;①【入力】別紙_職員一覧!S68&amp;①【入力】別紙_職員一覧!S69&amp;①【入力】別紙_職員一覧!S70&amp;①【入力】別紙_職員一覧!S71&amp;①【入力】別紙_職員一覧!S72&amp;①【入力】別紙_職員一覧!S73&amp;①【入力】別紙_職員一覧!S74&amp;①【入力】別紙_職員一覧!S75</f>
        <v>S5;</v>
      </c>
    </row>
    <row r="39" spans="15:16">
      <c r="O39" s="19" t="s">
        <v>225</v>
      </c>
      <c r="P39" s="5" t="str">
        <f>"S6;"&amp;①【入力】別紙_職員一覧!S76&amp;①【入力】別紙_職員一覧!S77&amp;①【入力】別紙_職員一覧!S78&amp;①【入力】別紙_職員一覧!S79&amp;①【入力】別紙_職員一覧!S80&amp;①【入力】別紙_職員一覧!S81&amp;①【入力】別紙_職員一覧!S82&amp;①【入力】別紙_職員一覧!S83&amp;①【入力】別紙_職員一覧!S84&amp;①【入力】別紙_職員一覧!S85&amp;①【入力】別紙_職員一覧!S86&amp;①【入力】別紙_職員一覧!S87&amp;①【入力】別紙_職員一覧!S88</f>
        <v>S6;</v>
      </c>
    </row>
    <row r="40" spans="15:16">
      <c r="O40" s="19" t="s">
        <v>226</v>
      </c>
      <c r="P40" s="5" t="str">
        <f>"S7;"&amp;①【入力】別紙_職員一覧!S89&amp;①【入力】別紙_職員一覧!S90&amp;①【入力】別紙_職員一覧!S91&amp;①【入力】別紙_職員一覧!S92&amp;①【入力】別紙_職員一覧!S93&amp;①【入力】別紙_職員一覧!S94&amp;①【入力】別紙_職員一覧!S95&amp;①【入力】別紙_職員一覧!S96&amp;①【入力】別紙_職員一覧!S97&amp;①【入力】別紙_職員一覧!S98&amp;①【入力】別紙_職員一覧!S99&amp;①【入力】別紙_職員一覧!S100&amp;①【入力】別紙_職員一覧!S101</f>
        <v>S7;</v>
      </c>
    </row>
    <row r="41" spans="15:16">
      <c r="O41" s="19" t="s">
        <v>227</v>
      </c>
      <c r="P41" s="5" t="str">
        <f>"S8;"&amp;①【入力】別紙_職員一覧!S102&amp;①【入力】別紙_職員一覧!S103&amp;①【入力】別紙_職員一覧!S104&amp;①【入力】別紙_職員一覧!S105&amp;①【入力】別紙_職員一覧!S106&amp;①【入力】別紙_職員一覧!S107&amp;①【入力】別紙_職員一覧!S108&amp;①【入力】別紙_職員一覧!S109&amp;①【入力】別紙_職員一覧!S110&amp;①【入力】別紙_職員一覧!S111&amp;①【入力】別紙_職員一覧!S112</f>
        <v>S8;</v>
      </c>
    </row>
    <row r="42" spans="15:16">
      <c r="P42" s="5"/>
    </row>
    <row r="43" spans="15:16">
      <c r="P43" s="5"/>
    </row>
    <row r="44" spans="15:16">
      <c r="P44" s="5"/>
    </row>
    <row r="45" spans="15:16">
      <c r="P45" s="5"/>
    </row>
    <row r="46" spans="15:16">
      <c r="P46" s="5"/>
    </row>
    <row r="47" spans="15:16">
      <c r="P47" s="5"/>
    </row>
    <row r="48" spans="15:16">
      <c r="P48" s="5"/>
    </row>
    <row r="49" spans="16:16">
      <c r="P49" s="5"/>
    </row>
    <row r="51" spans="16:16">
      <c r="P51" s="5"/>
    </row>
    <row r="52" spans="16:16">
      <c r="P52" s="5"/>
    </row>
    <row r="53" spans="16:16">
      <c r="P53" s="5"/>
    </row>
    <row r="54" spans="16:16">
      <c r="P54" s="5"/>
    </row>
    <row r="55" spans="16:16">
      <c r="P55" s="5"/>
    </row>
    <row r="56" spans="16:16">
      <c r="P56" s="5"/>
    </row>
    <row r="57" spans="16:16">
      <c r="P57" s="5"/>
    </row>
    <row r="59" spans="16:16">
      <c r="P59" s="5"/>
    </row>
    <row r="60" spans="16:16">
      <c r="P60" s="5"/>
    </row>
    <row r="61" spans="16:16">
      <c r="P61" s="5"/>
    </row>
    <row r="62" spans="16:16">
      <c r="P62" s="5"/>
    </row>
    <row r="63" spans="16:16">
      <c r="P63" s="5"/>
    </row>
    <row r="64" spans="16:16">
      <c r="P64" s="5"/>
    </row>
    <row r="65" spans="16:16">
      <c r="P65" s="5"/>
    </row>
    <row r="66" spans="16:16">
      <c r="P66" s="5"/>
    </row>
    <row r="72" spans="16:16">
      <c r="P72" s="5"/>
    </row>
    <row r="73" spans="16:16">
      <c r="P73" s="5"/>
    </row>
    <row r="74" spans="16:16">
      <c r="P74" s="5"/>
    </row>
    <row r="76" spans="16:16">
      <c r="P76" s="5"/>
    </row>
    <row r="77" spans="16:16">
      <c r="P77" s="5"/>
    </row>
    <row r="78" spans="16:16">
      <c r="P78" s="5"/>
    </row>
    <row r="79" spans="16:16">
      <c r="P79" s="5"/>
    </row>
    <row r="80" spans="16:16">
      <c r="P80" s="5"/>
    </row>
    <row r="81" spans="16:16">
      <c r="P81" s="5"/>
    </row>
    <row r="82" spans="16:16">
      <c r="P82" s="5"/>
    </row>
    <row r="84" spans="16:16">
      <c r="P84" s="5"/>
    </row>
    <row r="85" spans="16:16">
      <c r="P85" s="5"/>
    </row>
    <row r="86" spans="16:16">
      <c r="P86" s="5"/>
    </row>
    <row r="87" spans="16:16">
      <c r="P87" s="5"/>
    </row>
    <row r="88" spans="16:16">
      <c r="P88" s="5"/>
    </row>
    <row r="89" spans="16:16">
      <c r="P89" s="5"/>
    </row>
    <row r="90" spans="16:16">
      <c r="P90" s="5"/>
    </row>
    <row r="92" spans="16:16">
      <c r="P92" s="5"/>
    </row>
    <row r="93" spans="16:16">
      <c r="P93" s="5"/>
    </row>
    <row r="94" spans="16:16">
      <c r="P94" s="5"/>
    </row>
    <row r="95" spans="16:16">
      <c r="P95" s="5"/>
    </row>
    <row r="96" spans="16:16">
      <c r="P96" s="5"/>
    </row>
    <row r="97" spans="16:16">
      <c r="P97" s="5"/>
    </row>
    <row r="98" spans="16:16">
      <c r="P98" s="5"/>
    </row>
    <row r="100" spans="16:16">
      <c r="P100" s="5"/>
    </row>
    <row r="101" spans="16:16">
      <c r="P101" s="5"/>
    </row>
    <row r="102" spans="16:16">
      <c r="P102" s="5"/>
    </row>
    <row r="103" spans="16:16">
      <c r="P103" s="5"/>
    </row>
    <row r="104" spans="16:16">
      <c r="P104" s="5"/>
    </row>
    <row r="105" spans="16:16">
      <c r="P105" s="5"/>
    </row>
    <row r="106" spans="16:16">
      <c r="P106" s="5"/>
    </row>
    <row r="112" spans="16:16">
      <c r="P112" s="5"/>
    </row>
    <row r="113" spans="16:16">
      <c r="P113" s="5"/>
    </row>
    <row r="114" spans="16:16">
      <c r="P114" s="5"/>
    </row>
    <row r="115" spans="16:16">
      <c r="P115" s="5"/>
    </row>
    <row r="117" spans="16:16">
      <c r="P117" s="5"/>
    </row>
    <row r="118" spans="16:16">
      <c r="P118" s="5"/>
    </row>
    <row r="119" spans="16:16">
      <c r="P119" s="5"/>
    </row>
    <row r="120" spans="16:16">
      <c r="P120" s="5"/>
    </row>
    <row r="121" spans="16:16">
      <c r="P121" s="5"/>
    </row>
    <row r="122" spans="16:16">
      <c r="P122" s="5"/>
    </row>
    <row r="123" spans="16:16">
      <c r="P123" s="5"/>
    </row>
    <row r="125" spans="16:16">
      <c r="P125" s="5"/>
    </row>
    <row r="126" spans="16:16">
      <c r="P126" s="5"/>
    </row>
    <row r="127" spans="16:16">
      <c r="P127" s="5"/>
    </row>
    <row r="128" spans="16:16">
      <c r="P128" s="5"/>
    </row>
    <row r="129" spans="16:16">
      <c r="P129" s="5"/>
    </row>
    <row r="130" spans="16:16">
      <c r="P130" s="5"/>
    </row>
    <row r="131" spans="16:16">
      <c r="P131" s="5"/>
    </row>
  </sheetData>
  <sheetProtection algorithmName="SHA-512" hashValue="+zSEUZzzMbJMITiRW3X9K66Sxy5kJ8kjXDVzvKSvtmITN2nU3twBTbJ0UgFtLmLnesvtVTdHFv9PjyrWj0qGIg==" saltValue="BRRvcPpHyAHp0lsgM3gjQg==" spinCount="100000" sheet="1" objects="1" scenarios="1" selectLockedCells="1"/>
  <mergeCells count="2">
    <mergeCell ref="C1:L1"/>
    <mergeCell ref="K3:M3"/>
  </mergeCells>
  <phoneticPr fontId="1"/>
  <printOptions horizontalCentered="1"/>
  <pageMargins left="0.51181102362204722" right="0.51181102362204722" top="0.74803149606299213" bottom="0.55118110236220474" header="0.31496062992125978" footer="0.31496062992125978"/>
  <pageSetup paperSize="9" scale="42"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pageSetUpPr fitToPage="1"/>
  </sheetPr>
  <dimension ref="A1:AE51"/>
  <sheetViews>
    <sheetView showGridLines="0" zoomScaleNormal="100" zoomScaleSheetLayoutView="100" workbookViewId="0"/>
  </sheetViews>
  <sheetFormatPr defaultColWidth="8.58203125" defaultRowHeight="13"/>
  <cols>
    <col min="1" max="2" width="2.58203125" style="43" customWidth="1"/>
    <col min="3" max="3" width="2.58203125" style="44" customWidth="1"/>
    <col min="4" max="54" width="2.58203125" style="43" customWidth="1"/>
    <col min="55" max="55" width="8.58203125" style="43" customWidth="1"/>
    <col min="56" max="16384" width="8.58203125" style="43"/>
  </cols>
  <sheetData>
    <row r="1" spans="1:31" ht="13" customHeight="1">
      <c r="A1" s="43" t="s">
        <v>228</v>
      </c>
    </row>
    <row r="2" spans="1:31" ht="22" customHeight="1">
      <c r="V2" s="43" t="str">
        <f>【入力シート】!J23</f>
        <v>令和</v>
      </c>
      <c r="X2" s="43" t="str">
        <f>IF(【入力シート】!L23="","",【入力シート】!L23)</f>
        <v/>
      </c>
      <c r="Y2" s="43" t="s">
        <v>32</v>
      </c>
      <c r="Z2" s="310" t="str">
        <f>IF(【入力シート】!O23="","",【入力シート】!O23)</f>
        <v/>
      </c>
      <c r="AA2" s="252"/>
      <c r="AB2" s="43" t="s">
        <v>33</v>
      </c>
      <c r="AC2" s="310" t="str">
        <f>IF(【入力シート】!S23="","",【入力シート】!S23)</f>
        <v/>
      </c>
      <c r="AD2" s="252"/>
      <c r="AE2" s="43" t="s">
        <v>34</v>
      </c>
    </row>
    <row r="3" spans="1:31" ht="25" customHeight="1">
      <c r="A3" s="43" t="s">
        <v>271</v>
      </c>
    </row>
    <row r="4" spans="1:31" ht="18" customHeight="1">
      <c r="L4" s="43" t="s">
        <v>58</v>
      </c>
      <c r="P4" s="297" t="str">
        <f>IF(【入力シート】!J27="","",【入力シート】!J27)</f>
        <v/>
      </c>
      <c r="Q4" s="198"/>
      <c r="R4" s="198"/>
      <c r="S4" s="198"/>
      <c r="T4" s="198"/>
      <c r="U4" s="198"/>
      <c r="V4" s="198"/>
      <c r="W4" s="198"/>
      <c r="X4" s="198"/>
      <c r="Y4" s="198"/>
      <c r="Z4" s="198"/>
      <c r="AA4" s="198"/>
      <c r="AB4" s="198"/>
      <c r="AC4" s="198"/>
      <c r="AD4" s="198"/>
      <c r="AE4" s="198"/>
    </row>
    <row r="5" spans="1:31" ht="3" customHeight="1"/>
    <row r="6" spans="1:31" ht="18" customHeight="1">
      <c r="L6" s="43" t="s">
        <v>60</v>
      </c>
      <c r="P6" s="302" t="str">
        <f>IF(【入力シート】!M29="","",【入力シート】!M29)</f>
        <v/>
      </c>
      <c r="Q6" s="252"/>
      <c r="R6" s="252"/>
      <c r="S6" s="252"/>
      <c r="T6" s="252"/>
      <c r="U6" s="252"/>
      <c r="V6" s="252"/>
      <c r="W6" s="252"/>
      <c r="X6" s="252"/>
      <c r="Y6" s="252"/>
      <c r="Z6" s="252"/>
      <c r="AA6" s="252"/>
      <c r="AB6" s="252"/>
      <c r="AC6" s="252"/>
      <c r="AD6" s="252"/>
      <c r="AE6" s="252"/>
    </row>
    <row r="7" spans="1:31" ht="3" customHeight="1">
      <c r="P7" s="252"/>
      <c r="Q7" s="252"/>
      <c r="R7" s="252"/>
      <c r="S7" s="252"/>
      <c r="T7" s="252"/>
      <c r="U7" s="252"/>
      <c r="V7" s="252"/>
      <c r="W7" s="252"/>
      <c r="X7" s="252"/>
      <c r="Y7" s="252"/>
      <c r="Z7" s="252"/>
      <c r="AA7" s="252"/>
      <c r="AB7" s="252"/>
      <c r="AC7" s="252"/>
      <c r="AD7" s="252"/>
      <c r="AE7" s="252"/>
    </row>
    <row r="8" spans="1:31" ht="18" customHeight="1">
      <c r="P8" s="198"/>
      <c r="Q8" s="198"/>
      <c r="R8" s="198"/>
      <c r="S8" s="198"/>
      <c r="T8" s="198"/>
      <c r="U8" s="198"/>
      <c r="V8" s="198"/>
      <c r="W8" s="198"/>
      <c r="X8" s="198"/>
      <c r="Y8" s="198"/>
      <c r="Z8" s="198"/>
      <c r="AA8" s="198"/>
      <c r="AB8" s="198"/>
      <c r="AC8" s="198"/>
      <c r="AD8" s="198"/>
      <c r="AE8" s="198"/>
    </row>
    <row r="9" spans="1:31" ht="3" customHeight="1"/>
    <row r="10" spans="1:31" ht="18" customHeight="1">
      <c r="L10" s="43" t="s">
        <v>64</v>
      </c>
      <c r="P10" s="297" t="str">
        <f>IF(【入力シート】!J30="","",【入力シート】!J30)</f>
        <v/>
      </c>
      <c r="Q10" s="198"/>
      <c r="R10" s="198"/>
      <c r="S10" s="198"/>
      <c r="T10" s="198"/>
      <c r="U10" s="198"/>
      <c r="V10" s="198"/>
      <c r="W10" s="198"/>
      <c r="X10" s="198"/>
      <c r="Y10" s="198"/>
      <c r="Z10" s="198"/>
      <c r="AA10" s="198"/>
      <c r="AB10" s="198"/>
      <c r="AC10" s="198"/>
      <c r="AD10" s="198"/>
      <c r="AE10" s="198"/>
    </row>
    <row r="11" spans="1:31" ht="3" customHeight="1"/>
    <row r="12" spans="1:31" ht="18" customHeight="1">
      <c r="L12" s="43" t="s">
        <v>65</v>
      </c>
      <c r="P12" s="297" t="str">
        <f>IF(【入力シート】!J31="","",【入力シート】!J31)</f>
        <v/>
      </c>
      <c r="Q12" s="198"/>
      <c r="R12" s="198"/>
      <c r="S12" s="198"/>
      <c r="T12" s="198"/>
      <c r="U12" s="198"/>
      <c r="V12" s="198"/>
      <c r="W12" s="198"/>
      <c r="X12" s="198"/>
      <c r="Y12" s="198"/>
      <c r="Z12" s="198"/>
    </row>
    <row r="14" spans="1:31" ht="18" customHeight="1">
      <c r="B14" s="292" t="str">
        <f>【入力シート】!C1&amp;【入力シート】!D1&amp;"年度杉並区介護職員・介護支援専門員居住支援手当事業補助金"</f>
        <v>令和８年度杉並区介護職員・介護支援専門員居住支援手当事業補助金</v>
      </c>
      <c r="C14" s="293"/>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row>
    <row r="15" spans="1:31" ht="18" customHeight="1">
      <c r="B15" s="292" t="s">
        <v>229</v>
      </c>
      <c r="C15" s="293"/>
      <c r="D15" s="252"/>
      <c r="E15" s="252"/>
      <c r="F15" s="252"/>
      <c r="G15" s="252"/>
      <c r="H15" s="252"/>
      <c r="I15" s="252"/>
      <c r="J15" s="252"/>
      <c r="K15" s="252"/>
      <c r="L15" s="252"/>
      <c r="M15" s="252"/>
      <c r="N15" s="252"/>
      <c r="O15" s="252"/>
      <c r="P15" s="252"/>
      <c r="Q15" s="252"/>
      <c r="R15" s="252"/>
      <c r="S15" s="252"/>
      <c r="T15" s="252"/>
      <c r="U15" s="252"/>
      <c r="V15" s="252"/>
      <c r="W15" s="252"/>
      <c r="X15" s="252"/>
      <c r="Y15" s="252"/>
      <c r="Z15" s="252"/>
      <c r="AA15" s="252"/>
      <c r="AB15" s="252"/>
      <c r="AC15" s="252"/>
      <c r="AD15" s="252"/>
    </row>
    <row r="16" spans="1:31" ht="6" customHeight="1"/>
    <row r="17" spans="1:31" ht="14.15" customHeight="1">
      <c r="B17" s="267" t="str">
        <f>"　"&amp;【入力シート】!J13&amp;【入力シート】!L13&amp;【入力シート】!N13&amp;【入力シート】!O13&amp;【入力シート】!R13&amp;【入力シート】!S13&amp;【入力シート】!V13&amp;"付"&amp;【入力シート】!J14&amp;【入力シート】!M14&amp;【入力シート】!Q14&amp;"で交付決定を受けた標記補助金について、別紙のとおり関係書類を提出いたします。"</f>
        <v>　令和年月日付８杉財歳出第号で交付決定を受けた標記補助金について、別紙のとおり関係書類を提出いたします。</v>
      </c>
      <c r="C17" s="293"/>
      <c r="D17" s="252"/>
      <c r="E17" s="252"/>
      <c r="F17" s="252"/>
      <c r="G17" s="252"/>
      <c r="H17" s="252"/>
      <c r="I17" s="252"/>
      <c r="J17" s="252"/>
      <c r="K17" s="252"/>
      <c r="L17" s="252"/>
      <c r="M17" s="252"/>
      <c r="N17" s="252"/>
      <c r="O17" s="252"/>
      <c r="P17" s="252"/>
      <c r="Q17" s="252"/>
      <c r="R17" s="252"/>
      <c r="S17" s="252"/>
      <c r="T17" s="252"/>
      <c r="U17" s="252"/>
      <c r="V17" s="252"/>
      <c r="W17" s="252"/>
      <c r="X17" s="252"/>
      <c r="Y17" s="252"/>
      <c r="Z17" s="252"/>
      <c r="AA17" s="252"/>
      <c r="AB17" s="252"/>
      <c r="AC17" s="252"/>
      <c r="AD17" s="252"/>
    </row>
    <row r="18" spans="1:31" ht="14.15" customHeight="1">
      <c r="B18" s="252"/>
      <c r="C18" s="293"/>
      <c r="D18" s="252"/>
      <c r="E18" s="252"/>
      <c r="F18" s="252"/>
      <c r="G18" s="252"/>
      <c r="H18" s="252"/>
      <c r="I18" s="252"/>
      <c r="J18" s="252"/>
      <c r="K18" s="252"/>
      <c r="L18" s="252"/>
      <c r="M18" s="252"/>
      <c r="N18" s="252"/>
      <c r="O18" s="252"/>
      <c r="P18" s="252"/>
      <c r="Q18" s="252"/>
      <c r="R18" s="252"/>
      <c r="S18" s="252"/>
      <c r="T18" s="252"/>
      <c r="U18" s="252"/>
      <c r="V18" s="252"/>
      <c r="W18" s="252"/>
      <c r="X18" s="252"/>
      <c r="Y18" s="252"/>
      <c r="Z18" s="252"/>
      <c r="AA18" s="252"/>
      <c r="AB18" s="252"/>
      <c r="AC18" s="252"/>
      <c r="AD18" s="252"/>
    </row>
    <row r="19" spans="1:31" ht="14.15" customHeight="1">
      <c r="B19" s="252"/>
      <c r="C19" s="293"/>
      <c r="D19" s="252"/>
      <c r="E19" s="252"/>
      <c r="F19" s="252"/>
      <c r="G19" s="252"/>
      <c r="H19" s="252"/>
      <c r="I19" s="252"/>
      <c r="J19" s="252"/>
      <c r="K19" s="252"/>
      <c r="L19" s="252"/>
      <c r="M19" s="252"/>
      <c r="N19" s="252"/>
      <c r="O19" s="252"/>
      <c r="P19" s="252"/>
      <c r="Q19" s="252"/>
      <c r="R19" s="252"/>
      <c r="S19" s="252"/>
      <c r="T19" s="252"/>
      <c r="U19" s="252"/>
      <c r="V19" s="252"/>
      <c r="W19" s="252"/>
      <c r="X19" s="252"/>
      <c r="Y19" s="252"/>
      <c r="Z19" s="252"/>
      <c r="AA19" s="252"/>
      <c r="AB19" s="252"/>
      <c r="AC19" s="252"/>
      <c r="AD19" s="252"/>
    </row>
    <row r="20" spans="1:31" ht="14.15" customHeight="1">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row>
    <row r="21" spans="1:31" s="49" customFormat="1" ht="18" customHeight="1">
      <c r="A21" s="340" t="s">
        <v>182</v>
      </c>
      <c r="B21" s="341"/>
      <c r="C21" s="341"/>
      <c r="D21" s="341"/>
      <c r="E21" s="341"/>
      <c r="F21" s="341"/>
      <c r="G21" s="341"/>
      <c r="H21" s="341"/>
      <c r="I21" s="341"/>
      <c r="J21" s="341"/>
      <c r="K21" s="341"/>
      <c r="L21" s="341"/>
      <c r="M21" s="341"/>
      <c r="N21" s="341"/>
      <c r="O21" s="341"/>
      <c r="P21" s="341"/>
      <c r="Q21" s="341"/>
      <c r="R21" s="341"/>
      <c r="S21" s="341"/>
      <c r="T21" s="341"/>
      <c r="U21" s="341"/>
      <c r="V21" s="341"/>
      <c r="W21" s="341"/>
      <c r="X21" s="341"/>
      <c r="Y21" s="341"/>
      <c r="Z21" s="341"/>
      <c r="AA21" s="341"/>
      <c r="AB21" s="341"/>
      <c r="AC21" s="341"/>
      <c r="AD21" s="341"/>
      <c r="AE21" s="341"/>
    </row>
    <row r="22" spans="1:31" ht="14.15" customHeight="1">
      <c r="B22" s="48"/>
      <c r="C22" s="48"/>
      <c r="D22" s="48"/>
      <c r="E22" s="48"/>
      <c r="F22" s="48"/>
      <c r="G22" s="48"/>
      <c r="H22" s="48"/>
      <c r="I22" s="48"/>
      <c r="J22" s="48"/>
      <c r="K22" s="48"/>
      <c r="L22" s="48"/>
      <c r="M22" s="48"/>
      <c r="N22" s="48"/>
      <c r="O22" s="48"/>
      <c r="P22" s="48"/>
      <c r="Q22" s="48"/>
      <c r="R22" s="48"/>
      <c r="S22" s="48"/>
      <c r="T22" s="48"/>
      <c r="U22" s="48"/>
      <c r="V22" s="48"/>
      <c r="W22" s="48"/>
      <c r="X22" s="48"/>
      <c r="Y22" s="48"/>
      <c r="Z22" s="48"/>
      <c r="AA22" s="48"/>
      <c r="AB22" s="48"/>
      <c r="AC22" s="48"/>
      <c r="AD22" s="48"/>
    </row>
    <row r="23" spans="1:31" ht="18" customHeight="1">
      <c r="B23" s="43" t="s">
        <v>230</v>
      </c>
      <c r="L23" s="301">
        <f>'④【入力】別紙_職員一覧（実績）'!R7</f>
        <v>0</v>
      </c>
      <c r="M23" s="252"/>
      <c r="N23" s="252"/>
      <c r="O23" s="252"/>
      <c r="P23" s="252"/>
      <c r="Q23" s="252"/>
      <c r="R23" s="252"/>
      <c r="S23" s="252"/>
      <c r="T23" s="43" t="s">
        <v>39</v>
      </c>
    </row>
    <row r="25" spans="1:31" ht="18.75" customHeight="1">
      <c r="B25" s="43" t="s">
        <v>184</v>
      </c>
      <c r="L25" s="296" t="str">
        <f>"別紙様式１「"&amp;【入力シート】!C1&amp;【入力シート】!D1&amp;"年度杉並区介護職員・介護支援専門員居住支援手当事業補助金交付対象職員一覧」のとおり"</f>
        <v>別紙様式１「令和８年度杉並区介護職員・介護支援専門員居住支援手当事業補助金交付対象職員一覧」のとおり</v>
      </c>
      <c r="M25" s="252"/>
      <c r="N25" s="252"/>
      <c r="O25" s="252"/>
      <c r="P25" s="252"/>
      <c r="Q25" s="252"/>
      <c r="R25" s="252"/>
      <c r="S25" s="252"/>
      <c r="T25" s="252"/>
      <c r="U25" s="252"/>
      <c r="V25" s="252"/>
      <c r="W25" s="252"/>
      <c r="X25" s="252"/>
      <c r="Y25" s="252"/>
      <c r="Z25" s="252"/>
      <c r="AA25" s="252"/>
      <c r="AB25" s="252"/>
      <c r="AC25" s="252"/>
      <c r="AD25" s="252"/>
    </row>
    <row r="26" spans="1:31">
      <c r="L26" s="252"/>
      <c r="M26" s="252"/>
      <c r="N26" s="252"/>
      <c r="O26" s="252"/>
      <c r="P26" s="252"/>
      <c r="Q26" s="252"/>
      <c r="R26" s="252"/>
      <c r="S26" s="252"/>
      <c r="T26" s="252"/>
      <c r="U26" s="252"/>
      <c r="V26" s="252"/>
      <c r="W26" s="252"/>
      <c r="X26" s="252"/>
      <c r="Y26" s="252"/>
      <c r="Z26" s="252"/>
      <c r="AA26" s="252"/>
      <c r="AB26" s="252"/>
      <c r="AC26" s="252"/>
      <c r="AD26" s="252"/>
    </row>
    <row r="27" spans="1:31">
      <c r="L27" s="252"/>
      <c r="M27" s="252"/>
      <c r="N27" s="252"/>
      <c r="O27" s="252"/>
      <c r="P27" s="252"/>
      <c r="Q27" s="252"/>
      <c r="R27" s="252"/>
      <c r="S27" s="252"/>
      <c r="T27" s="252"/>
      <c r="U27" s="252"/>
      <c r="V27" s="252"/>
      <c r="W27" s="252"/>
      <c r="X27" s="252"/>
      <c r="Y27" s="252"/>
      <c r="Z27" s="252"/>
      <c r="AA27" s="252"/>
      <c r="AB27" s="252"/>
      <c r="AC27" s="252"/>
      <c r="AD27" s="252"/>
    </row>
    <row r="28" spans="1:31">
      <c r="B28" s="43" t="s">
        <v>185</v>
      </c>
    </row>
    <row r="30" spans="1:31">
      <c r="C30" s="44" t="s">
        <v>186</v>
      </c>
      <c r="E30" s="267" t="str">
        <f>【入力シート】!C1&amp;【入力シート】!D1&amp;"年度杉並区介護職員・介護支援専門員居住支援手当事業補助金実績報告書（本紙）"</f>
        <v>令和８年度杉並区介護職員・介護支援専門員居住支援手当事業補助金実績報告書（本紙）</v>
      </c>
      <c r="F30" s="252"/>
      <c r="G30" s="252"/>
      <c r="H30" s="252"/>
      <c r="I30" s="252"/>
      <c r="J30" s="252"/>
      <c r="K30" s="252"/>
      <c r="L30" s="252"/>
      <c r="M30" s="252"/>
      <c r="N30" s="252"/>
      <c r="O30" s="252"/>
      <c r="P30" s="252"/>
      <c r="Q30" s="252"/>
      <c r="R30" s="252"/>
      <c r="S30" s="252"/>
      <c r="T30" s="252"/>
      <c r="U30" s="252"/>
      <c r="V30" s="252"/>
      <c r="W30" s="252"/>
      <c r="X30" s="252"/>
      <c r="Y30" s="252"/>
      <c r="Z30" s="252"/>
      <c r="AA30" s="252"/>
      <c r="AB30" s="252"/>
      <c r="AC30" s="252"/>
      <c r="AD30" s="252"/>
    </row>
    <row r="31" spans="1:31">
      <c r="E31" s="252"/>
      <c r="F31" s="252"/>
      <c r="G31" s="252"/>
      <c r="H31" s="252"/>
      <c r="I31" s="252"/>
      <c r="J31" s="252"/>
      <c r="K31" s="252"/>
      <c r="L31" s="252"/>
      <c r="M31" s="252"/>
      <c r="N31" s="252"/>
      <c r="O31" s="252"/>
      <c r="P31" s="252"/>
      <c r="Q31" s="252"/>
      <c r="R31" s="252"/>
      <c r="S31" s="252"/>
      <c r="T31" s="252"/>
      <c r="U31" s="252"/>
      <c r="V31" s="252"/>
      <c r="W31" s="252"/>
      <c r="X31" s="252"/>
      <c r="Y31" s="252"/>
      <c r="Z31" s="252"/>
      <c r="AA31" s="252"/>
      <c r="AB31" s="252"/>
      <c r="AC31" s="252"/>
      <c r="AD31" s="252"/>
    </row>
    <row r="32" spans="1:31" ht="6" customHeight="1"/>
    <row r="33" spans="3:31">
      <c r="C33" s="44" t="s">
        <v>187</v>
      </c>
      <c r="E33" s="267" t="str">
        <f>【入力シート】!C1&amp;【入力シート】!D1&amp;"年度杉並区介護職員・介護支援専門員居住支援手当事業補助金交付対象職員一覧（別紙様式１）"</f>
        <v>令和８年度杉並区介護職員・介護支援専門員居住支援手当事業補助金交付対象職員一覧（別紙様式１）</v>
      </c>
      <c r="F33" s="252"/>
      <c r="G33" s="252"/>
      <c r="H33" s="252"/>
      <c r="I33" s="252"/>
      <c r="J33" s="252"/>
      <c r="K33" s="252"/>
      <c r="L33" s="252"/>
      <c r="M33" s="252"/>
      <c r="N33" s="252"/>
      <c r="O33" s="252"/>
      <c r="P33" s="252"/>
      <c r="Q33" s="252"/>
      <c r="R33" s="252"/>
      <c r="S33" s="252"/>
      <c r="T33" s="252"/>
      <c r="U33" s="252"/>
      <c r="V33" s="252"/>
      <c r="W33" s="252"/>
      <c r="X33" s="252"/>
      <c r="Y33" s="252"/>
      <c r="Z33" s="252"/>
      <c r="AA33" s="252"/>
      <c r="AB33" s="252"/>
      <c r="AC33" s="252"/>
      <c r="AD33" s="252"/>
    </row>
    <row r="34" spans="3:31">
      <c r="E34" s="252"/>
      <c r="F34" s="252"/>
      <c r="G34" s="252"/>
      <c r="H34" s="252"/>
      <c r="I34" s="252"/>
      <c r="J34" s="252"/>
      <c r="K34" s="252"/>
      <c r="L34" s="252"/>
      <c r="M34" s="252"/>
      <c r="N34" s="252"/>
      <c r="O34" s="252"/>
      <c r="P34" s="252"/>
      <c r="Q34" s="252"/>
      <c r="R34" s="252"/>
      <c r="S34" s="252"/>
      <c r="T34" s="252"/>
      <c r="U34" s="252"/>
      <c r="V34" s="252"/>
      <c r="W34" s="252"/>
      <c r="X34" s="252"/>
      <c r="Y34" s="252"/>
      <c r="Z34" s="252"/>
      <c r="AA34" s="252"/>
      <c r="AB34" s="252"/>
      <c r="AC34" s="252"/>
      <c r="AD34" s="252"/>
    </row>
    <row r="35" spans="3:31" ht="6" customHeight="1"/>
    <row r="36" spans="3:31" ht="13.5" customHeight="1">
      <c r="C36" s="44" t="s">
        <v>188</v>
      </c>
      <c r="E36" s="43" t="s">
        <v>231</v>
      </c>
      <c r="F36" s="48"/>
      <c r="G36" s="48"/>
      <c r="H36" s="48"/>
      <c r="I36" s="48"/>
      <c r="J36" s="48"/>
      <c r="K36" s="48"/>
      <c r="L36" s="48"/>
      <c r="M36" s="48"/>
      <c r="N36" s="48"/>
      <c r="O36" s="48"/>
      <c r="P36" s="48"/>
      <c r="Q36" s="48"/>
      <c r="R36" s="48"/>
      <c r="S36" s="48"/>
      <c r="T36" s="48"/>
      <c r="U36" s="48"/>
      <c r="V36" s="48"/>
      <c r="W36" s="48"/>
      <c r="X36" s="48"/>
      <c r="Y36" s="48"/>
      <c r="Z36" s="48"/>
      <c r="AA36" s="48"/>
      <c r="AB36" s="48"/>
      <c r="AC36" s="48"/>
      <c r="AD36" s="48"/>
    </row>
    <row r="37" spans="3:31" ht="6" customHeight="1"/>
    <row r="38" spans="3:31">
      <c r="C38" s="44" t="s">
        <v>190</v>
      </c>
      <c r="E38" s="43" t="s">
        <v>191</v>
      </c>
    </row>
    <row r="47" spans="3:31" ht="14.15" customHeight="1">
      <c r="N47" s="49" t="s">
        <v>192</v>
      </c>
      <c r="Q47" s="49"/>
    </row>
    <row r="48" spans="3:31" ht="18" customHeight="1">
      <c r="M48" s="50"/>
      <c r="N48" s="291" t="s">
        <v>69</v>
      </c>
      <c r="O48" s="187"/>
      <c r="P48" s="187"/>
      <c r="Q48" s="188"/>
      <c r="R48" s="295" t="str">
        <f>IF(【入力シート】!J36="","",【入力シート】!J36)</f>
        <v/>
      </c>
      <c r="S48" s="187"/>
      <c r="T48" s="187"/>
      <c r="U48" s="187"/>
      <c r="V48" s="187"/>
      <c r="W48" s="187"/>
      <c r="X48" s="187"/>
      <c r="Y48" s="187"/>
      <c r="Z48" s="187"/>
      <c r="AA48" s="187"/>
      <c r="AB48" s="187"/>
      <c r="AC48" s="187"/>
      <c r="AD48" s="187"/>
      <c r="AE48" s="188"/>
    </row>
    <row r="49" spans="13:31" ht="18" customHeight="1">
      <c r="M49" s="50"/>
      <c r="N49" s="291" t="s">
        <v>71</v>
      </c>
      <c r="O49" s="187"/>
      <c r="P49" s="187"/>
      <c r="Q49" s="188"/>
      <c r="R49" s="295" t="str">
        <f>IF(【入力シート】!J37="","",【入力シート】!J37)</f>
        <v/>
      </c>
      <c r="S49" s="187"/>
      <c r="T49" s="187"/>
      <c r="U49" s="187"/>
      <c r="V49" s="187"/>
      <c r="W49" s="187"/>
      <c r="X49" s="187"/>
      <c r="Y49" s="187"/>
      <c r="Z49" s="187"/>
      <c r="AA49" s="187"/>
      <c r="AB49" s="187"/>
      <c r="AC49" s="187"/>
      <c r="AD49" s="187"/>
      <c r="AE49" s="188"/>
    </row>
    <row r="50" spans="13:31" ht="18" customHeight="1">
      <c r="M50" s="50"/>
      <c r="N50" s="291" t="s">
        <v>73</v>
      </c>
      <c r="O50" s="187"/>
      <c r="P50" s="187"/>
      <c r="Q50" s="188"/>
      <c r="R50" s="300" t="str">
        <f>IF(【入力シート】!J38="","",【入力シート】!J38)</f>
        <v/>
      </c>
      <c r="S50" s="187"/>
      <c r="T50" s="187"/>
      <c r="U50" s="51" t="s">
        <v>193</v>
      </c>
      <c r="V50" s="298" t="str">
        <f>IF(【入力シート】!P38="","",【入力シート】!P38)</f>
        <v/>
      </c>
      <c r="W50" s="187"/>
      <c r="X50" s="187"/>
      <c r="Y50" s="187"/>
      <c r="Z50" s="51" t="s">
        <v>193</v>
      </c>
      <c r="AA50" s="294" t="str">
        <f>IF(【入力シート】!Y38="","",【入力シート】!Y38)</f>
        <v/>
      </c>
      <c r="AB50" s="187"/>
      <c r="AC50" s="187"/>
      <c r="AD50" s="187"/>
      <c r="AE50" s="188"/>
    </row>
    <row r="51" spans="13:31" ht="18" customHeight="1">
      <c r="M51" s="50"/>
      <c r="N51" s="291" t="s">
        <v>75</v>
      </c>
      <c r="O51" s="187"/>
      <c r="P51" s="187"/>
      <c r="Q51" s="188"/>
      <c r="R51" s="295" t="str">
        <f>IF(【入力シート】!J39="","",【入力シート】!J39)</f>
        <v/>
      </c>
      <c r="S51" s="187"/>
      <c r="T51" s="187"/>
      <c r="U51" s="187"/>
      <c r="V51" s="187"/>
      <c r="W51" s="187"/>
      <c r="X51" s="187"/>
      <c r="Y51" s="187"/>
      <c r="Z51" s="187"/>
      <c r="AA51" s="187"/>
      <c r="AB51" s="187"/>
      <c r="AC51" s="187"/>
      <c r="AD51" s="187"/>
      <c r="AE51" s="188"/>
    </row>
  </sheetData>
  <sheetProtection algorithmName="SHA-512" hashValue="kCpwaKa1dPLaEJPda90hApdQxqoovTtGDEvUV5VGt1TJfJxJeU+scoAI/HqqfT21dA+SskTGQE1YlksqTrI4RA==" saltValue="gov7cXCvy3tTDfSKF4wUTw==" spinCount="100000" sheet="1" objects="1" scenarios="1" selectLockedCells="1"/>
  <mergeCells count="24">
    <mergeCell ref="P4:AE4"/>
    <mergeCell ref="L23:S23"/>
    <mergeCell ref="N51:Q51"/>
    <mergeCell ref="P10:AE10"/>
    <mergeCell ref="Z2:AA2"/>
    <mergeCell ref="B14:AD14"/>
    <mergeCell ref="R51:AE51"/>
    <mergeCell ref="B17:AD19"/>
    <mergeCell ref="P6:AE8"/>
    <mergeCell ref="AA50:AE50"/>
    <mergeCell ref="N48:Q48"/>
    <mergeCell ref="P12:Z12"/>
    <mergeCell ref="AC2:AD2"/>
    <mergeCell ref="E33:AD34"/>
    <mergeCell ref="B15:AD15"/>
    <mergeCell ref="A21:AE21"/>
    <mergeCell ref="R48:AE48"/>
    <mergeCell ref="V50:Y50"/>
    <mergeCell ref="N49:Q49"/>
    <mergeCell ref="L25:AD27"/>
    <mergeCell ref="R49:AE49"/>
    <mergeCell ref="E30:AD31"/>
    <mergeCell ref="R50:T50"/>
    <mergeCell ref="N50:Q50"/>
  </mergeCells>
  <phoneticPr fontId="1"/>
  <printOptions horizontalCentered="1"/>
  <pageMargins left="0.70866141732283472" right="0.70866141732283472" top="0.74803149606299213" bottom="0.74803149606299213" header="0.31496062992125978" footer="0.31496062992125978"/>
  <pageSetup paperSize="9" scale="98"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pageSetUpPr fitToPage="1"/>
  </sheetPr>
  <dimension ref="B3:AF48"/>
  <sheetViews>
    <sheetView showGridLines="0" zoomScaleNormal="100" zoomScaleSheetLayoutView="100" workbookViewId="0"/>
  </sheetViews>
  <sheetFormatPr defaultColWidth="8.58203125" defaultRowHeight="13"/>
  <cols>
    <col min="1" max="1" width="5.9140625" style="43" customWidth="1"/>
    <col min="2" max="3" width="2.58203125" style="43" customWidth="1"/>
    <col min="4" max="4" width="2.58203125" style="44" customWidth="1"/>
    <col min="5" max="55" width="2.58203125" style="43" customWidth="1"/>
    <col min="56" max="56" width="8.58203125" style="43" customWidth="1"/>
    <col min="57" max="16384" width="8.58203125" style="43"/>
  </cols>
  <sheetData>
    <row r="3" spans="2:32" ht="18" customHeight="1">
      <c r="AF3" s="45" t="s">
        <v>232</v>
      </c>
    </row>
    <row r="4" spans="2:32" ht="18" customHeight="1">
      <c r="W4" s="43" t="str">
        <f>【入力シート】!J23</f>
        <v>令和</v>
      </c>
      <c r="Y4" s="43" t="str">
        <f>IF(【入力シート】!L23="","",【入力シート】!L23)</f>
        <v/>
      </c>
      <c r="Z4" s="43" t="s">
        <v>32</v>
      </c>
      <c r="AA4" s="310" t="str">
        <f>IF(【入力シート】!O23="","",【入力シート】!O23)</f>
        <v/>
      </c>
      <c r="AB4" s="252"/>
      <c r="AC4" s="43" t="s">
        <v>33</v>
      </c>
      <c r="AD4" s="310" t="str">
        <f>IF(【入力シート】!S23="","",【入力シート】!S23)</f>
        <v/>
      </c>
      <c r="AE4" s="252"/>
      <c r="AF4" s="43" t="s">
        <v>34</v>
      </c>
    </row>
    <row r="5" spans="2:32" ht="25" customHeight="1">
      <c r="B5" s="43" t="s">
        <v>271</v>
      </c>
    </row>
    <row r="6" spans="2:32" ht="18" customHeight="1">
      <c r="M6" s="43" t="s">
        <v>58</v>
      </c>
      <c r="Q6" s="297" t="str">
        <f>IF(【入力シート】!J27="","",【入力シート】!J27)</f>
        <v/>
      </c>
      <c r="R6" s="198"/>
      <c r="S6" s="198"/>
      <c r="T6" s="198"/>
      <c r="U6" s="198"/>
      <c r="V6" s="198"/>
      <c r="W6" s="198"/>
      <c r="X6" s="198"/>
      <c r="Y6" s="198"/>
      <c r="Z6" s="198"/>
      <c r="AA6" s="198"/>
      <c r="AB6" s="198"/>
      <c r="AC6" s="198"/>
      <c r="AD6" s="198"/>
      <c r="AE6" s="198"/>
      <c r="AF6" s="198"/>
    </row>
    <row r="7" spans="2:32" ht="3" customHeight="1"/>
    <row r="8" spans="2:32" ht="18" customHeight="1">
      <c r="M8" s="43" t="s">
        <v>60</v>
      </c>
      <c r="Q8" s="302" t="str">
        <f>IF(【入力シート】!M29="","",【入力シート】!M29)</f>
        <v/>
      </c>
      <c r="R8" s="252"/>
      <c r="S8" s="252"/>
      <c r="T8" s="252"/>
      <c r="U8" s="252"/>
      <c r="V8" s="252"/>
      <c r="W8" s="252"/>
      <c r="X8" s="252"/>
      <c r="Y8" s="252"/>
      <c r="Z8" s="252"/>
      <c r="AA8" s="252"/>
      <c r="AB8" s="252"/>
      <c r="AC8" s="252"/>
      <c r="AD8" s="252"/>
      <c r="AE8" s="252"/>
      <c r="AF8" s="252"/>
    </row>
    <row r="9" spans="2:32" ht="3" customHeight="1">
      <c r="Q9" s="252"/>
      <c r="R9" s="252"/>
      <c r="S9" s="252"/>
      <c r="T9" s="252"/>
      <c r="U9" s="252"/>
      <c r="V9" s="252"/>
      <c r="W9" s="252"/>
      <c r="X9" s="252"/>
      <c r="Y9" s="252"/>
      <c r="Z9" s="252"/>
      <c r="AA9" s="252"/>
      <c r="AB9" s="252"/>
      <c r="AC9" s="252"/>
      <c r="AD9" s="252"/>
      <c r="AE9" s="252"/>
      <c r="AF9" s="252"/>
    </row>
    <row r="10" spans="2:32" ht="18" customHeight="1">
      <c r="Q10" s="198"/>
      <c r="R10" s="198"/>
      <c r="S10" s="198"/>
      <c r="T10" s="198"/>
      <c r="U10" s="198"/>
      <c r="V10" s="198"/>
      <c r="W10" s="198"/>
      <c r="X10" s="198"/>
      <c r="Y10" s="198"/>
      <c r="Z10" s="198"/>
      <c r="AA10" s="198"/>
      <c r="AB10" s="198"/>
      <c r="AC10" s="198"/>
      <c r="AD10" s="198"/>
      <c r="AE10" s="198"/>
      <c r="AF10" s="198"/>
    </row>
    <row r="11" spans="2:32" ht="3" customHeight="1"/>
    <row r="12" spans="2:32" ht="18" customHeight="1">
      <c r="M12" s="43" t="s">
        <v>64</v>
      </c>
      <c r="Q12" s="297" t="str">
        <f>IF(【入力シート】!J30="","",【入力シート】!J30)</f>
        <v/>
      </c>
      <c r="R12" s="198"/>
      <c r="S12" s="198"/>
      <c r="T12" s="198"/>
      <c r="U12" s="198"/>
      <c r="V12" s="198"/>
      <c r="W12" s="198"/>
      <c r="X12" s="198"/>
      <c r="Y12" s="198"/>
      <c r="Z12" s="198"/>
      <c r="AA12" s="198"/>
      <c r="AB12" s="198"/>
      <c r="AC12" s="198"/>
      <c r="AD12" s="198"/>
      <c r="AE12" s="198"/>
      <c r="AF12" s="198"/>
    </row>
    <row r="13" spans="2:32" ht="3" customHeight="1"/>
    <row r="14" spans="2:32" ht="18" customHeight="1">
      <c r="M14" s="43" t="s">
        <v>65</v>
      </c>
      <c r="Q14" s="297" t="str">
        <f>IF(【入力シート】!J31="","",【入力シート】!J31)</f>
        <v/>
      </c>
      <c r="R14" s="198"/>
      <c r="S14" s="198"/>
      <c r="T14" s="198"/>
      <c r="U14" s="198"/>
      <c r="V14" s="198"/>
      <c r="W14" s="198"/>
      <c r="X14" s="198"/>
      <c r="Y14" s="198"/>
      <c r="Z14" s="198"/>
      <c r="AA14" s="198"/>
    </row>
    <row r="15" spans="2:32" ht="26.5" customHeight="1">
      <c r="Q15" s="52"/>
      <c r="R15" s="40"/>
      <c r="S15" s="40"/>
      <c r="T15" s="40"/>
      <c r="U15" s="40"/>
      <c r="V15" s="40"/>
      <c r="W15" s="40"/>
      <c r="X15" s="40"/>
      <c r="Y15" s="40"/>
      <c r="Z15" s="40"/>
      <c r="AA15" s="40"/>
    </row>
    <row r="16" spans="2:32" ht="30" customHeight="1"/>
    <row r="17" spans="3:31" ht="18" customHeight="1">
      <c r="C17" s="347" t="s">
        <v>233</v>
      </c>
      <c r="D17" s="345"/>
      <c r="E17" s="346"/>
      <c r="F17" s="346"/>
      <c r="G17" s="346"/>
      <c r="H17" s="346"/>
      <c r="I17" s="346"/>
      <c r="J17" s="346"/>
      <c r="K17" s="346"/>
      <c r="L17" s="346"/>
      <c r="M17" s="346"/>
      <c r="N17" s="346"/>
      <c r="O17" s="346"/>
      <c r="P17" s="346"/>
      <c r="Q17" s="346"/>
      <c r="R17" s="346"/>
      <c r="S17" s="346"/>
      <c r="T17" s="346"/>
      <c r="U17" s="346"/>
      <c r="V17" s="346"/>
      <c r="W17" s="346"/>
      <c r="X17" s="346"/>
      <c r="Y17" s="346"/>
      <c r="Z17" s="346"/>
      <c r="AA17" s="346"/>
      <c r="AB17" s="346"/>
      <c r="AC17" s="346"/>
      <c r="AD17" s="346"/>
      <c r="AE17" s="346"/>
    </row>
    <row r="18" spans="3:31" ht="36" customHeight="1"/>
    <row r="19" spans="3:31" ht="14.15" customHeight="1">
      <c r="C19" s="344" t="str">
        <f>"　"&amp;【入力シート】!C1&amp;【入力シート】!D1&amp;"年度杉並区介護職員・介護支援専門員居住支援手当事業補助金について、下記のとおり精算します。"</f>
        <v>　令和８年度杉並区介護職員・介護支援専門員居住支援手当事業補助金について、下記のとおり精算します。</v>
      </c>
      <c r="D19" s="345"/>
      <c r="E19" s="346"/>
      <c r="F19" s="346"/>
      <c r="G19" s="346"/>
      <c r="H19" s="346"/>
      <c r="I19" s="346"/>
      <c r="J19" s="346"/>
      <c r="K19" s="346"/>
      <c r="L19" s="346"/>
      <c r="M19" s="346"/>
      <c r="N19" s="346"/>
      <c r="O19" s="346"/>
      <c r="P19" s="346"/>
      <c r="Q19" s="346"/>
      <c r="R19" s="346"/>
      <c r="S19" s="346"/>
      <c r="T19" s="346"/>
      <c r="U19" s="346"/>
      <c r="V19" s="346"/>
      <c r="W19" s="346"/>
      <c r="X19" s="346"/>
      <c r="Y19" s="346"/>
      <c r="Z19" s="346"/>
      <c r="AA19" s="346"/>
      <c r="AB19" s="346"/>
      <c r="AC19" s="346"/>
      <c r="AD19" s="346"/>
      <c r="AE19" s="346"/>
    </row>
    <row r="20" spans="3:31" ht="14.15" customHeight="1">
      <c r="C20" s="346"/>
      <c r="D20" s="345"/>
      <c r="E20" s="346"/>
      <c r="F20" s="346"/>
      <c r="G20" s="346"/>
      <c r="H20" s="346"/>
      <c r="I20" s="346"/>
      <c r="J20" s="346"/>
      <c r="K20" s="346"/>
      <c r="L20" s="346"/>
      <c r="M20" s="346"/>
      <c r="N20" s="346"/>
      <c r="O20" s="346"/>
      <c r="P20" s="346"/>
      <c r="Q20" s="346"/>
      <c r="R20" s="346"/>
      <c r="S20" s="346"/>
      <c r="T20" s="346"/>
      <c r="U20" s="346"/>
      <c r="V20" s="346"/>
      <c r="W20" s="346"/>
      <c r="X20" s="346"/>
      <c r="Y20" s="346"/>
      <c r="Z20" s="346"/>
      <c r="AA20" s="346"/>
      <c r="AB20" s="346"/>
      <c r="AC20" s="346"/>
      <c r="AD20" s="346"/>
      <c r="AE20" s="346"/>
    </row>
    <row r="21" spans="3:31" ht="14.15" customHeight="1">
      <c r="C21" s="346"/>
      <c r="D21" s="345"/>
      <c r="E21" s="346"/>
      <c r="F21" s="346"/>
      <c r="G21" s="346"/>
      <c r="H21" s="346"/>
      <c r="I21" s="346"/>
      <c r="J21" s="346"/>
      <c r="K21" s="346"/>
      <c r="L21" s="346"/>
      <c r="M21" s="346"/>
      <c r="N21" s="346"/>
      <c r="O21" s="346"/>
      <c r="P21" s="346"/>
      <c r="Q21" s="346"/>
      <c r="R21" s="346"/>
      <c r="S21" s="346"/>
      <c r="T21" s="346"/>
      <c r="U21" s="346"/>
      <c r="V21" s="346"/>
      <c r="W21" s="346"/>
      <c r="X21" s="346"/>
      <c r="Y21" s="346"/>
      <c r="Z21" s="346"/>
      <c r="AA21" s="346"/>
      <c r="AB21" s="346"/>
      <c r="AC21" s="346"/>
      <c r="AD21" s="346"/>
      <c r="AE21" s="346"/>
    </row>
    <row r="22" spans="3:31" ht="14.15" customHeight="1">
      <c r="C22" s="54"/>
      <c r="D22" s="53"/>
      <c r="E22" s="54"/>
      <c r="F22" s="54"/>
      <c r="G22" s="54"/>
      <c r="H22" s="54"/>
      <c r="I22" s="54"/>
      <c r="J22" s="54"/>
      <c r="K22" s="54"/>
      <c r="L22" s="54"/>
      <c r="M22" s="54"/>
      <c r="N22" s="54"/>
      <c r="O22" s="54"/>
      <c r="P22" s="54"/>
      <c r="Q22" s="54"/>
      <c r="R22" s="54"/>
      <c r="S22" s="54"/>
      <c r="T22" s="54"/>
      <c r="U22" s="54"/>
      <c r="V22" s="54"/>
      <c r="W22" s="54"/>
      <c r="X22" s="54"/>
      <c r="Y22" s="54"/>
      <c r="Z22" s="54"/>
      <c r="AA22" s="54"/>
      <c r="AB22" s="54"/>
      <c r="AC22" s="54"/>
      <c r="AD22" s="54"/>
      <c r="AE22" s="54"/>
    </row>
    <row r="23" spans="3:31" ht="14.15" customHeight="1">
      <c r="C23" s="54"/>
      <c r="D23" s="53"/>
      <c r="E23" s="54"/>
      <c r="F23" s="54"/>
      <c r="G23" s="54"/>
      <c r="H23" s="54"/>
      <c r="I23" s="54"/>
      <c r="J23" s="54"/>
      <c r="K23" s="54"/>
      <c r="L23" s="54"/>
      <c r="M23" s="54"/>
      <c r="N23" s="54"/>
      <c r="O23" s="54"/>
      <c r="P23" s="54"/>
      <c r="Q23" s="54"/>
      <c r="R23" s="54"/>
      <c r="S23" s="54"/>
      <c r="T23" s="54"/>
      <c r="U23" s="54"/>
      <c r="V23" s="54"/>
      <c r="W23" s="54"/>
      <c r="X23" s="54"/>
      <c r="Y23" s="54"/>
      <c r="Z23" s="54"/>
      <c r="AA23" s="54"/>
      <c r="AB23" s="54"/>
      <c r="AC23" s="54"/>
      <c r="AD23" s="54"/>
      <c r="AE23" s="54"/>
    </row>
    <row r="24" spans="3:31" ht="14.15" customHeight="1"/>
    <row r="25" spans="3:31" ht="14.15" customHeight="1">
      <c r="C25" s="48"/>
      <c r="D25" s="48"/>
      <c r="E25" s="48"/>
      <c r="F25" s="48"/>
      <c r="G25" s="48"/>
      <c r="H25" s="48"/>
      <c r="I25" s="48"/>
      <c r="J25" s="48"/>
      <c r="K25" s="48"/>
      <c r="L25" s="48"/>
      <c r="M25" s="48"/>
      <c r="N25" s="48"/>
      <c r="O25" s="48"/>
      <c r="P25" s="48"/>
      <c r="Q25" s="48"/>
      <c r="R25" s="48"/>
      <c r="S25" s="48"/>
      <c r="T25" s="48"/>
      <c r="U25" s="48"/>
      <c r="V25" s="48"/>
      <c r="W25" s="48"/>
      <c r="X25" s="48"/>
      <c r="Y25" s="48"/>
      <c r="Z25" s="48"/>
      <c r="AA25" s="48"/>
      <c r="AB25" s="48"/>
      <c r="AC25" s="48"/>
      <c r="AD25" s="48"/>
      <c r="AE25" s="48"/>
    </row>
    <row r="26" spans="3:31" ht="18" customHeight="1">
      <c r="C26" s="54" t="s">
        <v>310</v>
      </c>
      <c r="M26" s="343">
        <f>【入力シート】!J15</f>
        <v>0</v>
      </c>
      <c r="N26" s="343"/>
      <c r="O26" s="343"/>
      <c r="P26" s="343"/>
      <c r="Q26" s="343"/>
      <c r="R26" s="343"/>
      <c r="S26" s="343"/>
      <c r="T26" s="343"/>
      <c r="U26" s="343"/>
      <c r="V26" s="343"/>
      <c r="W26" s="343"/>
      <c r="X26" s="343"/>
      <c r="Z26" s="54" t="s">
        <v>39</v>
      </c>
    </row>
    <row r="27" spans="3:31" ht="30" customHeight="1">
      <c r="C27" s="54"/>
      <c r="M27" s="54"/>
      <c r="N27" s="54"/>
      <c r="O27" s="54"/>
      <c r="P27" s="54"/>
      <c r="Q27" s="54"/>
      <c r="R27" s="54"/>
      <c r="S27" s="54"/>
      <c r="T27" s="54"/>
      <c r="U27" s="54"/>
    </row>
    <row r="28" spans="3:31" ht="18" customHeight="1">
      <c r="C28" s="54" t="s">
        <v>309</v>
      </c>
      <c r="M28" s="342" t="str">
        <f>IF(【入力シート】!J20="","当初交付決定額から変更なし",TEXT(【入力シート】!J20,"#,##0")&amp;"　　円")</f>
        <v>当初交付決定額から変更なし</v>
      </c>
      <c r="N28" s="342"/>
      <c r="O28" s="342"/>
      <c r="P28" s="342"/>
      <c r="Q28" s="342"/>
      <c r="R28" s="342"/>
      <c r="S28" s="342"/>
      <c r="T28" s="342"/>
      <c r="U28" s="342"/>
      <c r="V28" s="342"/>
      <c r="W28" s="342"/>
      <c r="X28" s="342"/>
      <c r="Y28" s="342"/>
      <c r="Z28" s="342"/>
    </row>
    <row r="29" spans="3:31" ht="30" customHeight="1">
      <c r="C29" s="54"/>
      <c r="M29" s="54"/>
      <c r="N29" s="54"/>
      <c r="O29" s="54"/>
      <c r="P29" s="54"/>
      <c r="Q29" s="54"/>
      <c r="R29" s="54"/>
      <c r="S29" s="54"/>
      <c r="T29" s="54"/>
      <c r="U29" s="54"/>
    </row>
    <row r="30" spans="3:31" ht="18" customHeight="1">
      <c r="C30" s="54" t="s">
        <v>311</v>
      </c>
      <c r="M30" s="343">
        <f>'④【入力】別紙_職員一覧（実績）'!R7</f>
        <v>0</v>
      </c>
      <c r="N30" s="343"/>
      <c r="O30" s="343"/>
      <c r="P30" s="343"/>
      <c r="Q30" s="343"/>
      <c r="R30" s="343"/>
      <c r="S30" s="343"/>
      <c r="T30" s="343"/>
      <c r="U30" s="343"/>
      <c r="V30" s="343"/>
      <c r="W30" s="343"/>
      <c r="X30" s="343"/>
      <c r="Z30" s="54" t="s">
        <v>39</v>
      </c>
    </row>
    <row r="31" spans="3:31" ht="30" customHeight="1">
      <c r="C31" s="54"/>
      <c r="M31" s="54"/>
      <c r="N31" s="54"/>
      <c r="O31" s="54"/>
      <c r="P31" s="54"/>
      <c r="Q31" s="54"/>
      <c r="R31" s="54"/>
      <c r="S31" s="54"/>
      <c r="T31" s="54"/>
      <c r="U31" s="54"/>
    </row>
    <row r="32" spans="3:31" ht="18" customHeight="1">
      <c r="C32" s="54" t="s">
        <v>312</v>
      </c>
      <c r="M32" s="343">
        <f>'④【入力】別紙_職員一覧（実績）'!R9</f>
        <v>0</v>
      </c>
      <c r="N32" s="343"/>
      <c r="O32" s="343"/>
      <c r="P32" s="343"/>
      <c r="Q32" s="343"/>
      <c r="R32" s="343"/>
      <c r="S32" s="343"/>
      <c r="T32" s="343"/>
      <c r="U32" s="343"/>
      <c r="V32" s="343"/>
      <c r="W32" s="343"/>
      <c r="X32" s="343"/>
      <c r="Z32" s="54" t="s">
        <v>39</v>
      </c>
    </row>
    <row r="35" spans="6:31">
      <c r="F35" s="267"/>
      <c r="G35" s="252"/>
      <c r="H35" s="252"/>
      <c r="I35" s="252"/>
      <c r="J35" s="252"/>
      <c r="K35" s="252"/>
      <c r="L35" s="252"/>
      <c r="M35" s="252"/>
      <c r="N35" s="252"/>
      <c r="O35" s="252"/>
      <c r="P35" s="252"/>
      <c r="Q35" s="252"/>
      <c r="R35" s="252"/>
      <c r="S35" s="252"/>
      <c r="T35" s="252"/>
      <c r="U35" s="252"/>
      <c r="V35" s="252"/>
      <c r="W35" s="252"/>
      <c r="X35" s="252"/>
      <c r="Y35" s="252"/>
      <c r="Z35" s="252"/>
      <c r="AA35" s="252"/>
      <c r="AB35" s="252"/>
      <c r="AC35" s="252"/>
      <c r="AD35" s="252"/>
      <c r="AE35" s="252"/>
    </row>
    <row r="36" spans="6:31">
      <c r="F36" s="252"/>
      <c r="G36" s="252"/>
      <c r="H36" s="252"/>
      <c r="I36" s="252"/>
      <c r="J36" s="252"/>
      <c r="K36" s="252"/>
      <c r="L36" s="252"/>
      <c r="M36" s="252"/>
      <c r="N36" s="252"/>
      <c r="O36" s="252"/>
      <c r="P36" s="252"/>
      <c r="Q36" s="252"/>
      <c r="R36" s="252"/>
      <c r="S36" s="252"/>
      <c r="T36" s="252"/>
      <c r="U36" s="252"/>
      <c r="V36" s="252"/>
      <c r="W36" s="252"/>
      <c r="X36" s="252"/>
      <c r="Y36" s="252"/>
      <c r="Z36" s="252"/>
      <c r="AA36" s="252"/>
      <c r="AB36" s="252"/>
      <c r="AC36" s="252"/>
      <c r="AD36" s="252"/>
      <c r="AE36" s="252"/>
    </row>
    <row r="37" spans="6:31" ht="6" customHeight="1"/>
    <row r="38" spans="6:31">
      <c r="F38" s="267"/>
      <c r="G38" s="252"/>
      <c r="H38" s="252"/>
      <c r="I38" s="252"/>
      <c r="J38" s="252"/>
      <c r="K38" s="252"/>
      <c r="L38" s="252"/>
      <c r="M38" s="252"/>
      <c r="N38" s="252"/>
      <c r="O38" s="252"/>
      <c r="P38" s="252"/>
      <c r="Q38" s="252"/>
      <c r="R38" s="252"/>
      <c r="S38" s="252"/>
      <c r="T38" s="252"/>
      <c r="U38" s="252"/>
      <c r="V38" s="252"/>
      <c r="W38" s="252"/>
      <c r="X38" s="252"/>
      <c r="Y38" s="252"/>
      <c r="Z38" s="252"/>
      <c r="AA38" s="252"/>
      <c r="AB38" s="252"/>
      <c r="AC38" s="252"/>
      <c r="AD38" s="252"/>
      <c r="AE38" s="252"/>
    </row>
    <row r="39" spans="6:31">
      <c r="F39" s="252"/>
      <c r="G39" s="252"/>
      <c r="H39" s="252"/>
      <c r="I39" s="252"/>
      <c r="J39" s="252"/>
      <c r="K39" s="252"/>
      <c r="L39" s="252"/>
      <c r="M39" s="252"/>
      <c r="N39" s="252"/>
      <c r="O39" s="252"/>
      <c r="P39" s="252"/>
      <c r="Q39" s="252"/>
      <c r="R39" s="252"/>
      <c r="S39" s="252"/>
      <c r="T39" s="252"/>
      <c r="U39" s="252"/>
      <c r="V39" s="252"/>
      <c r="W39" s="252"/>
      <c r="X39" s="252"/>
      <c r="Y39" s="252"/>
      <c r="Z39" s="252"/>
      <c r="AA39" s="252"/>
      <c r="AB39" s="252"/>
      <c r="AC39" s="252"/>
      <c r="AD39" s="252"/>
      <c r="AE39" s="252"/>
    </row>
    <row r="40" spans="6:31" ht="6" customHeight="1"/>
    <row r="41" spans="6:31" ht="13.5" customHeight="1">
      <c r="G41" s="48"/>
      <c r="H41" s="48"/>
      <c r="I41" s="48"/>
      <c r="J41" s="48"/>
      <c r="K41" s="48"/>
      <c r="L41" s="48"/>
      <c r="M41" s="48"/>
      <c r="N41" s="48"/>
      <c r="O41" s="48"/>
      <c r="P41" s="48"/>
      <c r="Q41" s="48"/>
      <c r="R41" s="48"/>
      <c r="S41" s="48"/>
      <c r="T41" s="48"/>
      <c r="U41" s="48"/>
      <c r="V41" s="48"/>
      <c r="W41" s="48"/>
      <c r="X41" s="48"/>
      <c r="Y41" s="48"/>
      <c r="Z41" s="48"/>
      <c r="AA41" s="48"/>
      <c r="AB41" s="48"/>
      <c r="AC41" s="48"/>
      <c r="AD41" s="48"/>
      <c r="AE41" s="48"/>
    </row>
    <row r="42" spans="6:31" ht="6" customHeight="1"/>
    <row r="44" spans="6:31" ht="14.15" customHeight="1"/>
    <row r="45" spans="6:31" ht="18" customHeight="1"/>
    <row r="46" spans="6:31" ht="18" customHeight="1"/>
    <row r="47" spans="6:31" ht="18" customHeight="1"/>
    <row r="48" spans="6:31" ht="18" customHeight="1"/>
  </sheetData>
  <sheetProtection algorithmName="SHA-512" hashValue="wNEWFOovKxZLiFGDy3vho89fiZGTH3//9rVt3p6yexEW48Ay/nNdRk+7yBEZ1klvITemfs3IP7UC9I62VyTnNQ==" saltValue="nkEFHTOy4b6sRkp7j6ZKsA==" spinCount="100000" sheet="1" objects="1" scenarios="1" selectLockedCells="1"/>
  <mergeCells count="14">
    <mergeCell ref="M28:Z28"/>
    <mergeCell ref="M26:X26"/>
    <mergeCell ref="F38:AE39"/>
    <mergeCell ref="Q14:AA14"/>
    <mergeCell ref="AD4:AE4"/>
    <mergeCell ref="Q6:AF6"/>
    <mergeCell ref="C19:AE21"/>
    <mergeCell ref="Q12:AF12"/>
    <mergeCell ref="Q8:AF10"/>
    <mergeCell ref="F35:AE36"/>
    <mergeCell ref="AA4:AB4"/>
    <mergeCell ref="C17:AE17"/>
    <mergeCell ref="M32:X32"/>
    <mergeCell ref="M30:X30"/>
  </mergeCells>
  <phoneticPr fontId="1"/>
  <pageMargins left="0.7" right="0.7" top="0.75" bottom="0.75" header="0.3" footer="0.3"/>
  <pageSetup paperSize="9" scale="85"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dimension ref="A1:AE7"/>
  <sheetViews>
    <sheetView workbookViewId="0"/>
  </sheetViews>
  <sheetFormatPr defaultRowHeight="18"/>
  <cols>
    <col min="1" max="1" width="11.08203125" style="38" bestFit="1" customWidth="1"/>
    <col min="2" max="2" width="22.33203125" bestFit="1" customWidth="1"/>
    <col min="3" max="4" width="8.5" bestFit="1" customWidth="1"/>
    <col min="5" max="7" width="10.4140625" bestFit="1" customWidth="1"/>
    <col min="8" max="8" width="14.33203125" bestFit="1" customWidth="1"/>
    <col min="9" max="9" width="10.4140625" bestFit="1" customWidth="1"/>
    <col min="10" max="11" width="6.6640625" bestFit="1" customWidth="1"/>
    <col min="12" max="12" width="4.58203125" bestFit="1" customWidth="1"/>
    <col min="13" max="13" width="14.33203125" bestFit="1" customWidth="1"/>
    <col min="14" max="15" width="10.4140625" bestFit="1" customWidth="1"/>
    <col min="16" max="16" width="21.25" bestFit="1" customWidth="1"/>
    <col min="17" max="17" width="17.33203125" bestFit="1" customWidth="1"/>
    <col min="18" max="19" width="8.5" bestFit="1" customWidth="1"/>
    <col min="20" max="20" width="22.75" customWidth="1"/>
    <col min="21" max="21" width="22.1640625" bestFit="1" customWidth="1"/>
    <col min="22" max="22" width="10.4140625" bestFit="1" customWidth="1"/>
    <col min="23" max="23" width="16.25" bestFit="1" customWidth="1"/>
    <col min="24" max="24" width="12" style="38" bestFit="1" customWidth="1"/>
    <col min="25" max="25" width="8.5" bestFit="1" customWidth="1"/>
    <col min="26" max="26" width="14.33203125" bestFit="1" customWidth="1"/>
    <col min="27" max="27" width="14.33203125" style="38" bestFit="1" customWidth="1"/>
    <col min="28" max="29" width="10.4140625" bestFit="1" customWidth="1"/>
    <col min="30" max="30" width="6.6640625" bestFit="1" customWidth="1"/>
    <col min="31" max="31" width="16.25" bestFit="1" customWidth="1"/>
  </cols>
  <sheetData>
    <row r="1" spans="1:31">
      <c r="A1" t="s">
        <v>31</v>
      </c>
      <c r="B1" t="s">
        <v>56</v>
      </c>
      <c r="C1" t="s">
        <v>58</v>
      </c>
      <c r="D1" t="s">
        <v>61</v>
      </c>
      <c r="E1" t="s">
        <v>60</v>
      </c>
      <c r="F1" t="s">
        <v>64</v>
      </c>
      <c r="G1" t="s">
        <v>65</v>
      </c>
      <c r="H1" t="s">
        <v>234</v>
      </c>
      <c r="I1" t="s">
        <v>235</v>
      </c>
      <c r="J1" t="s">
        <v>69</v>
      </c>
      <c r="K1" t="s">
        <v>71</v>
      </c>
      <c r="L1" t="s">
        <v>73</v>
      </c>
      <c r="M1" t="s">
        <v>236</v>
      </c>
      <c r="N1" t="s">
        <v>79</v>
      </c>
      <c r="O1" t="s">
        <v>81</v>
      </c>
      <c r="P1" t="s">
        <v>84</v>
      </c>
      <c r="Q1" t="s">
        <v>87</v>
      </c>
      <c r="R1" t="s">
        <v>89</v>
      </c>
      <c r="S1" t="s">
        <v>91</v>
      </c>
      <c r="T1" t="s">
        <v>313</v>
      </c>
      <c r="U1" t="s">
        <v>294</v>
      </c>
      <c r="V1" t="s">
        <v>237</v>
      </c>
      <c r="W1" t="s">
        <v>238</v>
      </c>
      <c r="X1" t="s">
        <v>239</v>
      </c>
      <c r="Y1" t="s">
        <v>40</v>
      </c>
      <c r="Z1" t="s">
        <v>240</v>
      </c>
      <c r="AA1" t="s">
        <v>241</v>
      </c>
      <c r="AB1" t="s">
        <v>242</v>
      </c>
      <c r="AC1" t="s">
        <v>49</v>
      </c>
      <c r="AD1" t="s">
        <v>243</v>
      </c>
      <c r="AE1" t="s">
        <v>244</v>
      </c>
    </row>
    <row r="2" spans="1:31">
      <c r="A2" s="1">
        <f>DATE(【入力シート】!L5+2018,【入力シート】!O5,【入力シート】!S5)</f>
        <v>43069</v>
      </c>
      <c r="B2" t="str">
        <f>TEXT(【入力シート】!J26,"000000000000")</f>
        <v>000000000000</v>
      </c>
      <c r="C2">
        <f>【入力シート】!J27</f>
        <v>0</v>
      </c>
      <c r="D2" t="str">
        <f>【入力シート】!M28&amp;"-"&amp;TEXT(【入力シート】!Q28,"0000")</f>
        <v>-0000</v>
      </c>
      <c r="E2">
        <f>【入力シート】!M29</f>
        <v>0</v>
      </c>
      <c r="F2">
        <f>【入力シート】!J30</f>
        <v>0</v>
      </c>
      <c r="G2">
        <f>【入力シート】!J31</f>
        <v>0</v>
      </c>
      <c r="H2" t="str">
        <f>【入力シート】!M34&amp;"-"&amp;TEXT(【入力シート】!Q34,"0000")</f>
        <v>0-0000</v>
      </c>
      <c r="I2">
        <f>【入力シート】!M35</f>
        <v>0</v>
      </c>
      <c r="J2">
        <f>【入力シート】!J36</f>
        <v>0</v>
      </c>
      <c r="K2">
        <f>【入力シート】!J37</f>
        <v>0</v>
      </c>
      <c r="L2" t="str">
        <f>【入力シート】!J38&amp;"-"&amp;【入力シート】!P38&amp;"-"&amp;【入力シート】!Y38</f>
        <v>--</v>
      </c>
      <c r="M2">
        <f>【入力シート】!J39</f>
        <v>0</v>
      </c>
      <c r="N2" t="str">
        <f>【入力シート】!J42&amp;【入力シート】!T42</f>
        <v>銀行</v>
      </c>
      <c r="O2" t="str">
        <f>【入力シート】!J43&amp;【入力シート】!T43</f>
        <v>支店</v>
      </c>
      <c r="P2" t="str">
        <f>TEXT(【入力シート】!J44,"0000")</f>
        <v>0000</v>
      </c>
      <c r="Q2" t="str">
        <f>TEXT(【入力シート】!J45,"000")</f>
        <v>000</v>
      </c>
      <c r="R2">
        <f>【入力シート】!J46</f>
        <v>0</v>
      </c>
      <c r="S2" t="str">
        <f>TEXT(【入力シート】!J47,"0000000")</f>
        <v>0000000</v>
      </c>
      <c r="T2">
        <f>【入力シート】!J48</f>
        <v>0</v>
      </c>
      <c r="U2">
        <f>【入力シート】!J49</f>
        <v>0</v>
      </c>
      <c r="V2" s="24">
        <f>①【入力】別紙_職員一覧!Q7</f>
        <v>0</v>
      </c>
      <c r="W2" t="str">
        <f>【入力シート】!J7</f>
        <v>無</v>
      </c>
      <c r="X2" s="1" t="str">
        <f>IF(W2="無","",DATE(【入力シート】!L8+2018,【入力シート】!O8,【入力シート】!S8))</f>
        <v/>
      </c>
      <c r="Y2" t="str">
        <f>IF(W2="無","",IF(【入力シート】!J10=【入力シート】!AK12,【入力シート】!J11,【入力シート】!J10))</f>
        <v/>
      </c>
      <c r="Z2" s="24" t="str">
        <f>IF(W2="無","",'②【入力】別紙_職員一覧（変更）'!Q7)</f>
        <v/>
      </c>
      <c r="AA2" s="1">
        <f>DATE(【入力シート】!L23+2018,【入力シート】!O23,【入力シート】!S23)</f>
        <v>43069</v>
      </c>
      <c r="AB2" s="24">
        <f>'④【入力】別紙_職員一覧（実績）'!R7</f>
        <v>0</v>
      </c>
      <c r="AC2" s="24">
        <f>'④【入力】別紙_職員一覧（実績）'!R8</f>
        <v>0</v>
      </c>
      <c r="AD2" s="24">
        <f>'④【入力】別紙_職員一覧（実績）'!R9</f>
        <v>0</v>
      </c>
      <c r="AE2">
        <f>【入力シート】!M14</f>
        <v>0</v>
      </c>
    </row>
    <row r="7" spans="1:31">
      <c r="E7" s="55"/>
    </row>
  </sheetData>
  <sheetProtection algorithmName="SHA-512" hashValue="5KceL2CqB3TrblrB5WnbvYuqYYQik7bFvPKztSnnmOpIfTG8diWBz1mnjEggzbeNw4YxcA+S97mtSY7291Uh/w==" saltValue="JhFviQK1AlBlvSokMuIZnQ==" spinCount="100000" sheet="1" objects="1" scenarios="1" selectLockedCells="1"/>
  <phoneticPr fontId="1"/>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7" tint="0.59999389629810485"/>
    <pageSetUpPr fitToPage="1"/>
  </sheetPr>
  <dimension ref="A1:AQ49"/>
  <sheetViews>
    <sheetView showGridLines="0" zoomScale="85" zoomScaleNormal="85" zoomScaleSheetLayoutView="100" workbookViewId="0">
      <selection activeCell="L5" sqref="L5:M5"/>
    </sheetView>
  </sheetViews>
  <sheetFormatPr defaultColWidth="9" defaultRowHeight="18"/>
  <cols>
    <col min="1" max="34" width="2.58203125" style="55" customWidth="1"/>
    <col min="35" max="35" width="2.9140625" style="55" customWidth="1"/>
    <col min="36" max="36" width="9" style="55" customWidth="1"/>
    <col min="37" max="16384" width="9" style="55"/>
  </cols>
  <sheetData>
    <row r="1" spans="1:37" ht="32.5" customHeight="1">
      <c r="A1" s="135"/>
      <c r="B1" s="135"/>
      <c r="C1" s="136" t="s">
        <v>28</v>
      </c>
      <c r="D1" s="137" t="s">
        <v>282</v>
      </c>
      <c r="E1" s="135" t="s">
        <v>266</v>
      </c>
      <c r="F1" s="135"/>
      <c r="G1" s="135"/>
      <c r="H1" s="135"/>
      <c r="I1" s="135"/>
      <c r="J1" s="135"/>
      <c r="K1" s="135"/>
      <c r="L1" s="135"/>
      <c r="M1" s="135"/>
      <c r="N1" s="135"/>
      <c r="O1" s="135"/>
      <c r="P1" s="135"/>
      <c r="Q1" s="135"/>
      <c r="R1" s="135"/>
      <c r="S1" s="135"/>
      <c r="T1" s="135"/>
      <c r="U1" s="135"/>
      <c r="V1" s="135"/>
      <c r="W1" s="135"/>
      <c r="X1" s="135"/>
      <c r="Y1" s="135"/>
      <c r="Z1" s="135"/>
      <c r="AA1" s="135"/>
      <c r="AB1" s="135"/>
      <c r="AC1" s="135"/>
      <c r="AD1" s="135"/>
      <c r="AE1" s="135"/>
      <c r="AF1" s="135"/>
      <c r="AG1" s="135"/>
      <c r="AH1" s="135"/>
      <c r="AI1" s="135"/>
    </row>
    <row r="3" spans="1:37">
      <c r="A3" s="138" t="s">
        <v>29</v>
      </c>
      <c r="B3" s="138"/>
      <c r="C3" s="138"/>
      <c r="D3" s="138"/>
      <c r="E3" s="138"/>
      <c r="F3" s="138"/>
      <c r="G3" s="138"/>
      <c r="H3" s="138"/>
      <c r="I3" s="138"/>
    </row>
    <row r="4" spans="1:37">
      <c r="A4" s="138"/>
      <c r="B4" s="138" t="s">
        <v>30</v>
      </c>
      <c r="C4" s="138"/>
      <c r="D4" s="138"/>
      <c r="E4" s="138"/>
      <c r="F4" s="138"/>
      <c r="G4" s="138"/>
      <c r="H4" s="138"/>
      <c r="I4" s="138"/>
    </row>
    <row r="5" spans="1:37" ht="30" customHeight="1">
      <c r="A5" s="138"/>
      <c r="B5" s="139" t="s">
        <v>31</v>
      </c>
      <c r="C5" s="140"/>
      <c r="D5" s="140"/>
      <c r="E5" s="140"/>
      <c r="F5" s="140"/>
      <c r="G5" s="140"/>
      <c r="H5" s="140"/>
      <c r="I5" s="141"/>
      <c r="J5" s="233" t="s">
        <v>28</v>
      </c>
      <c r="K5" s="187"/>
      <c r="L5" s="185"/>
      <c r="M5" s="184"/>
      <c r="N5" s="142" t="s">
        <v>32</v>
      </c>
      <c r="O5" s="185"/>
      <c r="P5" s="183"/>
      <c r="Q5" s="184"/>
      <c r="R5" s="143" t="s">
        <v>33</v>
      </c>
      <c r="S5" s="185"/>
      <c r="T5" s="183"/>
      <c r="U5" s="184"/>
      <c r="V5" s="142" t="s">
        <v>34</v>
      </c>
    </row>
    <row r="6" spans="1:37">
      <c r="A6" s="138"/>
      <c r="B6" s="144"/>
      <c r="C6" s="144"/>
      <c r="D6" s="144"/>
      <c r="E6" s="144"/>
      <c r="F6" s="144"/>
      <c r="G6" s="144"/>
      <c r="H6" s="144"/>
      <c r="I6" s="144"/>
      <c r="J6" s="145"/>
      <c r="K6" s="145"/>
      <c r="L6" s="145"/>
      <c r="M6" s="145"/>
      <c r="N6" s="146"/>
      <c r="O6" s="145"/>
      <c r="P6" s="145"/>
      <c r="Q6" s="145"/>
      <c r="R6" s="146"/>
      <c r="S6" s="145"/>
      <c r="T6" s="145"/>
      <c r="U6" s="145"/>
      <c r="V6" s="146"/>
    </row>
    <row r="7" spans="1:37" ht="30" customHeight="1">
      <c r="A7" s="138"/>
      <c r="B7" s="147" t="s">
        <v>35</v>
      </c>
      <c r="C7" s="147"/>
      <c r="D7" s="147"/>
      <c r="E7" s="147"/>
      <c r="F7" s="147"/>
      <c r="G7" s="147"/>
      <c r="H7" s="139" t="s">
        <v>36</v>
      </c>
      <c r="I7" s="141"/>
      <c r="J7" s="185" t="s">
        <v>37</v>
      </c>
      <c r="K7" s="184"/>
      <c r="M7" s="148"/>
      <c r="N7" s="149"/>
      <c r="O7" s="148"/>
      <c r="P7" s="148"/>
      <c r="Q7" s="148"/>
      <c r="R7" s="149"/>
      <c r="S7" s="148"/>
      <c r="T7" s="148"/>
      <c r="U7" s="148"/>
      <c r="V7" s="149"/>
    </row>
    <row r="8" spans="1:37" ht="30" customHeight="1">
      <c r="A8" s="138"/>
      <c r="B8" s="139" t="s">
        <v>31</v>
      </c>
      <c r="C8" s="140"/>
      <c r="D8" s="140"/>
      <c r="E8" s="140"/>
      <c r="F8" s="140"/>
      <c r="G8" s="140"/>
      <c r="H8" s="140"/>
      <c r="I8" s="141"/>
      <c r="J8" s="240" t="s">
        <v>28</v>
      </c>
      <c r="K8" s="212"/>
      <c r="L8" s="229"/>
      <c r="M8" s="195"/>
      <c r="N8" s="150" t="s">
        <v>32</v>
      </c>
      <c r="O8" s="229"/>
      <c r="P8" s="194"/>
      <c r="Q8" s="195"/>
      <c r="R8" s="151" t="s">
        <v>33</v>
      </c>
      <c r="S8" s="229"/>
      <c r="T8" s="194"/>
      <c r="U8" s="195"/>
      <c r="V8" s="150" t="s">
        <v>34</v>
      </c>
    </row>
    <row r="9" spans="1:37" ht="30" customHeight="1">
      <c r="A9" s="138"/>
      <c r="B9" s="139" t="s">
        <v>38</v>
      </c>
      <c r="C9" s="140"/>
      <c r="D9" s="140"/>
      <c r="E9" s="140"/>
      <c r="F9" s="140"/>
      <c r="G9" s="140"/>
      <c r="H9" s="140"/>
      <c r="I9" s="141"/>
      <c r="J9" s="232"/>
      <c r="K9" s="183"/>
      <c r="L9" s="183"/>
      <c r="M9" s="183"/>
      <c r="N9" s="183"/>
      <c r="O9" s="183"/>
      <c r="P9" s="184"/>
      <c r="Q9" s="152" t="s">
        <v>39</v>
      </c>
      <c r="S9" s="145"/>
      <c r="T9" s="145"/>
      <c r="U9" s="145"/>
      <c r="V9" s="146"/>
    </row>
    <row r="10" spans="1:37" ht="30" customHeight="1">
      <c r="A10" s="138"/>
      <c r="B10" s="190" t="s">
        <v>40</v>
      </c>
      <c r="C10" s="187"/>
      <c r="D10" s="187"/>
      <c r="E10" s="187"/>
      <c r="F10" s="187"/>
      <c r="G10" s="187"/>
      <c r="H10" s="187"/>
      <c r="I10" s="188"/>
      <c r="J10" s="228"/>
      <c r="K10" s="183"/>
      <c r="L10" s="183"/>
      <c r="M10" s="183"/>
      <c r="N10" s="183"/>
      <c r="O10" s="183"/>
      <c r="P10" s="183"/>
      <c r="Q10" s="183"/>
      <c r="R10" s="183"/>
      <c r="S10" s="183"/>
      <c r="T10" s="183"/>
      <c r="U10" s="183"/>
      <c r="V10" s="183"/>
      <c r="W10" s="183"/>
      <c r="X10" s="183"/>
      <c r="Y10" s="183"/>
      <c r="Z10" s="183"/>
      <c r="AA10" s="183"/>
      <c r="AB10" s="183"/>
      <c r="AC10" s="183"/>
      <c r="AD10" s="183"/>
      <c r="AE10" s="183"/>
      <c r="AF10" s="183"/>
      <c r="AG10" s="183"/>
      <c r="AH10" s="183"/>
      <c r="AI10" s="184"/>
      <c r="AK10" s="153" t="s">
        <v>41</v>
      </c>
    </row>
    <row r="11" spans="1:37" ht="30" customHeight="1">
      <c r="A11" s="138"/>
      <c r="B11" s="154"/>
      <c r="C11" s="154"/>
      <c r="D11" s="154"/>
      <c r="E11" s="154"/>
      <c r="F11" s="154"/>
      <c r="G11" s="154"/>
      <c r="H11" s="154"/>
      <c r="I11" s="154"/>
      <c r="J11" s="235"/>
      <c r="K11" s="183"/>
      <c r="L11" s="183"/>
      <c r="M11" s="183"/>
      <c r="N11" s="183"/>
      <c r="O11" s="183"/>
      <c r="P11" s="183"/>
      <c r="Q11" s="183"/>
      <c r="R11" s="183"/>
      <c r="S11" s="183"/>
      <c r="T11" s="183"/>
      <c r="U11" s="183"/>
      <c r="V11" s="183"/>
      <c r="W11" s="183"/>
      <c r="X11" s="183"/>
      <c r="Y11" s="183"/>
      <c r="Z11" s="183"/>
      <c r="AA11" s="183"/>
      <c r="AB11" s="183"/>
      <c r="AC11" s="183"/>
      <c r="AD11" s="183"/>
      <c r="AE11" s="183"/>
      <c r="AF11" s="183"/>
      <c r="AG11" s="183"/>
      <c r="AH11" s="183"/>
      <c r="AI11" s="184"/>
      <c r="AK11" s="155" t="s">
        <v>42</v>
      </c>
    </row>
    <row r="12" spans="1:37">
      <c r="A12" s="138"/>
      <c r="B12" s="147" t="s">
        <v>43</v>
      </c>
      <c r="C12" s="147"/>
      <c r="D12" s="147"/>
      <c r="E12" s="147"/>
      <c r="F12" s="147"/>
      <c r="G12" s="147"/>
      <c r="H12" s="147"/>
      <c r="I12" s="147"/>
      <c r="J12" s="148"/>
      <c r="K12" s="148"/>
      <c r="L12" s="148"/>
      <c r="M12" s="148"/>
      <c r="N12" s="149"/>
      <c r="O12" s="148"/>
      <c r="P12" s="148"/>
      <c r="Q12" s="148"/>
      <c r="R12" s="149"/>
      <c r="S12" s="148"/>
      <c r="T12" s="148"/>
      <c r="U12" s="148"/>
      <c r="V12" s="149"/>
      <c r="AK12" s="155" t="s">
        <v>44</v>
      </c>
    </row>
    <row r="13" spans="1:37" ht="30" customHeight="1">
      <c r="A13" s="138"/>
      <c r="B13" s="190" t="s">
        <v>45</v>
      </c>
      <c r="C13" s="187"/>
      <c r="D13" s="187"/>
      <c r="E13" s="187"/>
      <c r="F13" s="187"/>
      <c r="G13" s="187"/>
      <c r="H13" s="187"/>
      <c r="I13" s="188"/>
      <c r="J13" s="233" t="s">
        <v>28</v>
      </c>
      <c r="K13" s="187"/>
      <c r="L13" s="185"/>
      <c r="M13" s="184"/>
      <c r="N13" s="142" t="s">
        <v>32</v>
      </c>
      <c r="O13" s="185"/>
      <c r="P13" s="183"/>
      <c r="Q13" s="184"/>
      <c r="R13" s="143" t="s">
        <v>33</v>
      </c>
      <c r="S13" s="185"/>
      <c r="T13" s="183"/>
      <c r="U13" s="184"/>
      <c r="V13" s="142" t="s">
        <v>34</v>
      </c>
    </row>
    <row r="14" spans="1:37" ht="30" customHeight="1">
      <c r="A14" s="138"/>
      <c r="B14" s="190" t="s">
        <v>46</v>
      </c>
      <c r="C14" s="187"/>
      <c r="D14" s="187"/>
      <c r="E14" s="187"/>
      <c r="F14" s="187"/>
      <c r="G14" s="187"/>
      <c r="H14" s="187"/>
      <c r="I14" s="188"/>
      <c r="J14" s="210" t="s">
        <v>306</v>
      </c>
      <c r="K14" s="187"/>
      <c r="L14" s="188"/>
      <c r="M14" s="185"/>
      <c r="N14" s="183"/>
      <c r="O14" s="183"/>
      <c r="P14" s="184"/>
      <c r="Q14" s="152" t="s">
        <v>47</v>
      </c>
      <c r="S14" s="60"/>
      <c r="T14" s="60"/>
      <c r="U14" s="60"/>
      <c r="Y14" s="55" t="s">
        <v>48</v>
      </c>
    </row>
    <row r="15" spans="1:37" ht="30" customHeight="1">
      <c r="A15" s="138"/>
      <c r="B15" s="139" t="s">
        <v>49</v>
      </c>
      <c r="C15" s="140"/>
      <c r="D15" s="140"/>
      <c r="E15" s="140"/>
      <c r="F15" s="140"/>
      <c r="G15" s="140"/>
      <c r="H15" s="140"/>
      <c r="I15" s="141"/>
      <c r="J15" s="232"/>
      <c r="K15" s="183"/>
      <c r="L15" s="183"/>
      <c r="M15" s="183"/>
      <c r="N15" s="183"/>
      <c r="O15" s="183"/>
      <c r="P15" s="184"/>
      <c r="Q15" s="152" t="s">
        <v>39</v>
      </c>
      <c r="S15" s="60"/>
      <c r="T15" s="60"/>
      <c r="U15" s="60"/>
    </row>
    <row r="16" spans="1:37">
      <c r="A16" s="138"/>
      <c r="C16" s="60"/>
      <c r="D16" s="60"/>
      <c r="E16" s="60"/>
    </row>
    <row r="17" spans="1:43">
      <c r="A17" s="138"/>
      <c r="B17" s="147" t="s">
        <v>50</v>
      </c>
      <c r="C17" s="147"/>
      <c r="D17" s="147"/>
      <c r="E17" s="147"/>
      <c r="F17" s="147"/>
      <c r="G17" s="147"/>
      <c r="H17" s="147"/>
      <c r="I17" s="147"/>
      <c r="J17" s="148"/>
      <c r="K17" s="148"/>
      <c r="L17" s="148"/>
      <c r="M17" s="148"/>
      <c r="N17" s="149"/>
      <c r="O17" s="148"/>
      <c r="P17" s="148"/>
      <c r="Q17" s="148"/>
      <c r="R17" s="149"/>
      <c r="S17" s="148"/>
      <c r="T17" s="148"/>
      <c r="U17" s="148"/>
      <c r="V17" s="149"/>
      <c r="AK17" s="155" t="s">
        <v>44</v>
      </c>
    </row>
    <row r="18" spans="1:43" ht="30" customHeight="1">
      <c r="A18" s="138"/>
      <c r="B18" s="190" t="s">
        <v>51</v>
      </c>
      <c r="C18" s="187"/>
      <c r="D18" s="187"/>
      <c r="E18" s="187"/>
      <c r="F18" s="187"/>
      <c r="G18" s="187"/>
      <c r="H18" s="187"/>
      <c r="I18" s="188"/>
      <c r="J18" s="233" t="s">
        <v>28</v>
      </c>
      <c r="K18" s="187"/>
      <c r="L18" s="185"/>
      <c r="M18" s="184"/>
      <c r="N18" s="142" t="s">
        <v>32</v>
      </c>
      <c r="O18" s="185"/>
      <c r="P18" s="183"/>
      <c r="Q18" s="184"/>
      <c r="R18" s="143" t="s">
        <v>33</v>
      </c>
      <c r="S18" s="185"/>
      <c r="T18" s="183"/>
      <c r="U18" s="184"/>
      <c r="V18" s="142" t="s">
        <v>34</v>
      </c>
    </row>
    <row r="19" spans="1:43" ht="30" customHeight="1">
      <c r="A19" s="138"/>
      <c r="B19" s="190" t="s">
        <v>46</v>
      </c>
      <c r="C19" s="187"/>
      <c r="D19" s="187"/>
      <c r="E19" s="187"/>
      <c r="F19" s="187"/>
      <c r="G19" s="187"/>
      <c r="H19" s="187"/>
      <c r="I19" s="188"/>
      <c r="J19" s="210" t="s">
        <v>306</v>
      </c>
      <c r="K19" s="187"/>
      <c r="L19" s="188"/>
      <c r="M19" s="185"/>
      <c r="N19" s="183"/>
      <c r="O19" s="183"/>
      <c r="P19" s="184"/>
      <c r="Q19" s="152" t="s">
        <v>47</v>
      </c>
      <c r="S19" s="60"/>
      <c r="T19" s="60"/>
      <c r="U19" s="60"/>
      <c r="Y19" s="156" t="s">
        <v>52</v>
      </c>
    </row>
    <row r="20" spans="1:43" ht="30" customHeight="1">
      <c r="A20" s="138"/>
      <c r="B20" s="139" t="s">
        <v>53</v>
      </c>
      <c r="C20" s="140"/>
      <c r="D20" s="140"/>
      <c r="E20" s="140"/>
      <c r="F20" s="140"/>
      <c r="G20" s="140"/>
      <c r="H20" s="140"/>
      <c r="I20" s="141"/>
      <c r="J20" s="232"/>
      <c r="K20" s="183"/>
      <c r="L20" s="183"/>
      <c r="M20" s="183"/>
      <c r="N20" s="183"/>
      <c r="O20" s="183"/>
      <c r="P20" s="184"/>
      <c r="Q20" s="152" t="s">
        <v>39</v>
      </c>
      <c r="S20" s="60"/>
      <c r="T20" s="60"/>
      <c r="U20" s="60"/>
    </row>
    <row r="21" spans="1:43">
      <c r="A21" s="138"/>
      <c r="C21" s="60"/>
      <c r="D21" s="60"/>
      <c r="E21" s="60"/>
    </row>
    <row r="22" spans="1:43">
      <c r="A22" s="138"/>
      <c r="B22" s="147" t="s">
        <v>54</v>
      </c>
      <c r="C22" s="147"/>
      <c r="D22" s="147"/>
      <c r="E22" s="147"/>
      <c r="F22" s="147"/>
      <c r="G22" s="147"/>
      <c r="H22" s="147"/>
      <c r="I22" s="147"/>
      <c r="J22" s="148"/>
      <c r="K22" s="148"/>
      <c r="L22" s="148"/>
      <c r="M22" s="148"/>
      <c r="N22" s="149"/>
      <c r="O22" s="148"/>
      <c r="P22" s="148"/>
      <c r="Q22" s="148"/>
      <c r="R22" s="149"/>
      <c r="S22" s="148"/>
      <c r="T22" s="148"/>
      <c r="U22" s="148"/>
      <c r="V22" s="149"/>
    </row>
    <row r="23" spans="1:43" ht="30" customHeight="1">
      <c r="A23" s="138"/>
      <c r="B23" s="139" t="s">
        <v>31</v>
      </c>
      <c r="C23" s="140"/>
      <c r="D23" s="140"/>
      <c r="E23" s="140"/>
      <c r="F23" s="140"/>
      <c r="G23" s="140"/>
      <c r="H23" s="140"/>
      <c r="I23" s="141"/>
      <c r="J23" s="233" t="s">
        <v>28</v>
      </c>
      <c r="K23" s="187"/>
      <c r="L23" s="185"/>
      <c r="M23" s="184"/>
      <c r="N23" s="142" t="s">
        <v>32</v>
      </c>
      <c r="O23" s="185"/>
      <c r="P23" s="183"/>
      <c r="Q23" s="184"/>
      <c r="R23" s="143" t="s">
        <v>33</v>
      </c>
      <c r="S23" s="185"/>
      <c r="T23" s="183"/>
      <c r="U23" s="184"/>
      <c r="V23" s="142" t="s">
        <v>34</v>
      </c>
    </row>
    <row r="24" spans="1:43">
      <c r="A24" s="138"/>
      <c r="B24" s="138"/>
      <c r="C24" s="138"/>
      <c r="D24" s="138"/>
      <c r="E24" s="138"/>
      <c r="F24" s="138"/>
      <c r="G24" s="138"/>
      <c r="H24" s="138"/>
      <c r="I24" s="138"/>
    </row>
    <row r="25" spans="1:43">
      <c r="A25" s="138" t="s">
        <v>55</v>
      </c>
      <c r="B25" s="138"/>
      <c r="C25" s="138"/>
      <c r="D25" s="138"/>
      <c r="E25" s="138"/>
      <c r="F25" s="138"/>
      <c r="G25" s="138"/>
      <c r="H25" s="138"/>
      <c r="I25" s="138"/>
    </row>
    <row r="26" spans="1:43" ht="30" customHeight="1">
      <c r="A26" s="138"/>
      <c r="B26" s="139" t="s">
        <v>56</v>
      </c>
      <c r="C26" s="140"/>
      <c r="D26" s="140"/>
      <c r="E26" s="140"/>
      <c r="F26" s="140"/>
      <c r="G26" s="140"/>
      <c r="H26" s="140"/>
      <c r="I26" s="141"/>
      <c r="J26" s="182"/>
      <c r="K26" s="183"/>
      <c r="L26" s="183"/>
      <c r="M26" s="183"/>
      <c r="N26" s="183"/>
      <c r="O26" s="183"/>
      <c r="P26" s="183"/>
      <c r="Q26" s="183"/>
      <c r="R26" s="183"/>
      <c r="S26" s="183"/>
      <c r="T26" s="183"/>
      <c r="U26" s="183"/>
      <c r="V26" s="183"/>
      <c r="W26" s="184"/>
      <c r="X26" s="157"/>
      <c r="Y26" s="158"/>
      <c r="Z26" s="158"/>
      <c r="AA26" s="158"/>
      <c r="AB26" s="158"/>
      <c r="AC26" s="158"/>
      <c r="AD26" s="158"/>
      <c r="AE26" s="158"/>
      <c r="AF26" s="158"/>
      <c r="AG26" s="158"/>
      <c r="AH26" s="158"/>
      <c r="AI26" s="159"/>
      <c r="AJ26" s="234" t="s">
        <v>57</v>
      </c>
      <c r="AK26" s="187"/>
      <c r="AL26" s="187"/>
      <c r="AM26" s="187"/>
      <c r="AN26" s="187"/>
      <c r="AO26" s="187"/>
      <c r="AP26" s="188"/>
      <c r="AQ26" s="160"/>
    </row>
    <row r="27" spans="1:43" ht="30" customHeight="1">
      <c r="A27" s="138"/>
      <c r="B27" s="139" t="s">
        <v>58</v>
      </c>
      <c r="C27" s="140"/>
      <c r="D27" s="140"/>
      <c r="E27" s="140"/>
      <c r="F27" s="140"/>
      <c r="G27" s="140"/>
      <c r="H27" s="140"/>
      <c r="I27" s="141"/>
      <c r="J27" s="207"/>
      <c r="K27" s="183"/>
      <c r="L27" s="183"/>
      <c r="M27" s="183"/>
      <c r="N27" s="183"/>
      <c r="O27" s="183"/>
      <c r="P27" s="183"/>
      <c r="Q27" s="183"/>
      <c r="R27" s="183"/>
      <c r="S27" s="183"/>
      <c r="T27" s="183"/>
      <c r="U27" s="183"/>
      <c r="V27" s="183"/>
      <c r="W27" s="183"/>
      <c r="X27" s="183"/>
      <c r="Y27" s="183"/>
      <c r="Z27" s="183"/>
      <c r="AA27" s="183"/>
      <c r="AB27" s="183"/>
      <c r="AC27" s="183"/>
      <c r="AD27" s="183"/>
      <c r="AE27" s="183"/>
      <c r="AF27" s="183"/>
      <c r="AG27" s="183"/>
      <c r="AH27" s="183"/>
      <c r="AI27" s="184"/>
      <c r="AJ27" s="192" t="s">
        <v>59</v>
      </c>
      <c r="AK27" s="187"/>
      <c r="AL27" s="187"/>
      <c r="AM27" s="187"/>
      <c r="AN27" s="187"/>
      <c r="AO27" s="187"/>
      <c r="AP27" s="188"/>
    </row>
    <row r="28" spans="1:43" ht="30" customHeight="1">
      <c r="A28" s="138"/>
      <c r="B28" s="161" t="s">
        <v>60</v>
      </c>
      <c r="C28" s="162"/>
      <c r="D28" s="162"/>
      <c r="E28" s="162"/>
      <c r="F28" s="162"/>
      <c r="G28" s="162"/>
      <c r="H28" s="162"/>
      <c r="I28" s="163"/>
      <c r="J28" s="211" t="s">
        <v>61</v>
      </c>
      <c r="K28" s="198"/>
      <c r="L28" s="199"/>
      <c r="M28" s="243"/>
      <c r="N28" s="222"/>
      <c r="O28" s="222"/>
      <c r="P28" s="164" t="s">
        <v>62</v>
      </c>
      <c r="Q28" s="230"/>
      <c r="R28" s="222"/>
      <c r="S28" s="222"/>
      <c r="T28" s="223"/>
      <c r="U28" s="189"/>
      <c r="V28" s="187"/>
      <c r="W28" s="187"/>
      <c r="X28" s="187"/>
      <c r="Y28" s="187"/>
      <c r="Z28" s="187"/>
      <c r="AA28" s="187"/>
      <c r="AB28" s="187"/>
      <c r="AC28" s="187"/>
      <c r="AD28" s="187"/>
      <c r="AE28" s="187"/>
      <c r="AF28" s="187"/>
      <c r="AG28" s="187"/>
      <c r="AH28" s="187"/>
      <c r="AI28" s="188"/>
      <c r="AJ28" s="192" t="s">
        <v>59</v>
      </c>
      <c r="AK28" s="187"/>
      <c r="AL28" s="187"/>
      <c r="AM28" s="187"/>
      <c r="AN28" s="187"/>
      <c r="AO28" s="187"/>
      <c r="AP28" s="188"/>
    </row>
    <row r="29" spans="1:43" ht="53.5" customHeight="1">
      <c r="A29" s="138"/>
      <c r="B29" s="165"/>
      <c r="C29" s="166"/>
      <c r="D29" s="166"/>
      <c r="E29" s="166"/>
      <c r="F29" s="166"/>
      <c r="G29" s="166"/>
      <c r="H29" s="166"/>
      <c r="I29" s="167"/>
      <c r="J29" s="186" t="s">
        <v>63</v>
      </c>
      <c r="K29" s="187"/>
      <c r="L29" s="188"/>
      <c r="M29" s="216"/>
      <c r="N29" s="183"/>
      <c r="O29" s="183"/>
      <c r="P29" s="183"/>
      <c r="Q29" s="183"/>
      <c r="R29" s="183"/>
      <c r="S29" s="183"/>
      <c r="T29" s="183"/>
      <c r="U29" s="183"/>
      <c r="V29" s="183"/>
      <c r="W29" s="183"/>
      <c r="X29" s="183"/>
      <c r="Y29" s="183"/>
      <c r="Z29" s="183"/>
      <c r="AA29" s="183"/>
      <c r="AB29" s="183"/>
      <c r="AC29" s="183"/>
      <c r="AD29" s="183"/>
      <c r="AE29" s="183"/>
      <c r="AF29" s="183"/>
      <c r="AG29" s="183"/>
      <c r="AH29" s="183"/>
      <c r="AI29" s="184"/>
      <c r="AJ29" s="192" t="s">
        <v>59</v>
      </c>
      <c r="AK29" s="187"/>
      <c r="AL29" s="187"/>
      <c r="AM29" s="187"/>
      <c r="AN29" s="187"/>
      <c r="AO29" s="187"/>
      <c r="AP29" s="188"/>
    </row>
    <row r="30" spans="1:43" ht="30" customHeight="1">
      <c r="A30" s="138"/>
      <c r="B30" s="139" t="s">
        <v>64</v>
      </c>
      <c r="C30" s="140"/>
      <c r="D30" s="140"/>
      <c r="E30" s="140"/>
      <c r="F30" s="140"/>
      <c r="G30" s="140"/>
      <c r="H30" s="140"/>
      <c r="I30" s="141"/>
      <c r="J30" s="207"/>
      <c r="K30" s="183"/>
      <c r="L30" s="183"/>
      <c r="M30" s="183"/>
      <c r="N30" s="183"/>
      <c r="O30" s="183"/>
      <c r="P30" s="183"/>
      <c r="Q30" s="183"/>
      <c r="R30" s="183"/>
      <c r="S30" s="183"/>
      <c r="T30" s="183"/>
      <c r="U30" s="183"/>
      <c r="V30" s="183"/>
      <c r="W30" s="183"/>
      <c r="X30" s="183"/>
      <c r="Y30" s="183"/>
      <c r="Z30" s="183"/>
      <c r="AA30" s="183"/>
      <c r="AB30" s="183"/>
      <c r="AC30" s="183"/>
      <c r="AD30" s="183"/>
      <c r="AE30" s="183"/>
      <c r="AF30" s="183"/>
      <c r="AG30" s="183"/>
      <c r="AH30" s="183"/>
      <c r="AI30" s="184"/>
      <c r="AJ30" s="192" t="s">
        <v>59</v>
      </c>
      <c r="AK30" s="187"/>
      <c r="AL30" s="187"/>
      <c r="AM30" s="187"/>
      <c r="AN30" s="187"/>
      <c r="AO30" s="187"/>
      <c r="AP30" s="188"/>
    </row>
    <row r="31" spans="1:43" ht="30" customHeight="1">
      <c r="A31" s="138"/>
      <c r="B31" s="139" t="s">
        <v>65</v>
      </c>
      <c r="C31" s="140"/>
      <c r="D31" s="140"/>
      <c r="E31" s="140"/>
      <c r="F31" s="140"/>
      <c r="G31" s="140"/>
      <c r="H31" s="140"/>
      <c r="I31" s="141"/>
      <c r="J31" s="207"/>
      <c r="K31" s="183"/>
      <c r="L31" s="183"/>
      <c r="M31" s="183"/>
      <c r="N31" s="183"/>
      <c r="O31" s="183"/>
      <c r="P31" s="183"/>
      <c r="Q31" s="183"/>
      <c r="R31" s="183"/>
      <c r="S31" s="183"/>
      <c r="T31" s="183"/>
      <c r="U31" s="183"/>
      <c r="V31" s="183"/>
      <c r="W31" s="183"/>
      <c r="X31" s="183"/>
      <c r="Y31" s="183"/>
      <c r="Z31" s="183"/>
      <c r="AA31" s="183"/>
      <c r="AB31" s="183"/>
      <c r="AC31" s="183"/>
      <c r="AD31" s="183"/>
      <c r="AE31" s="183"/>
      <c r="AF31" s="183"/>
      <c r="AG31" s="183"/>
      <c r="AH31" s="183"/>
      <c r="AI31" s="184"/>
      <c r="AJ31" s="192" t="s">
        <v>59</v>
      </c>
      <c r="AK31" s="187"/>
      <c r="AL31" s="187"/>
      <c r="AM31" s="187"/>
      <c r="AN31" s="187"/>
      <c r="AO31" s="187"/>
      <c r="AP31" s="188"/>
    </row>
    <row r="32" spans="1:43">
      <c r="A32" s="138"/>
      <c r="B32" s="138"/>
      <c r="C32" s="138"/>
      <c r="D32" s="138"/>
      <c r="E32" s="138"/>
      <c r="F32" s="138"/>
      <c r="G32" s="138"/>
      <c r="H32" s="138"/>
      <c r="I32" s="138"/>
    </row>
    <row r="33" spans="1:42">
      <c r="A33" s="138" t="s">
        <v>66</v>
      </c>
      <c r="B33" s="138"/>
      <c r="C33" s="138"/>
      <c r="D33" s="138"/>
      <c r="E33" s="138"/>
      <c r="F33" s="138"/>
      <c r="G33" s="138"/>
      <c r="H33" s="138"/>
      <c r="I33" s="138"/>
    </row>
    <row r="34" spans="1:42" ht="35" customHeight="1">
      <c r="A34" s="138"/>
      <c r="B34" s="161" t="s">
        <v>67</v>
      </c>
      <c r="C34" s="162"/>
      <c r="D34" s="162"/>
      <c r="E34" s="162"/>
      <c r="F34" s="162"/>
      <c r="G34" s="162"/>
      <c r="H34" s="162"/>
      <c r="I34" s="163"/>
      <c r="J34" s="186" t="s">
        <v>61</v>
      </c>
      <c r="K34" s="187"/>
      <c r="L34" s="188"/>
      <c r="M34" s="236">
        <f>M28</f>
        <v>0</v>
      </c>
      <c r="N34" s="183"/>
      <c r="O34" s="183"/>
      <c r="P34" s="168" t="s">
        <v>62</v>
      </c>
      <c r="Q34" s="241">
        <f>Q28</f>
        <v>0</v>
      </c>
      <c r="R34" s="183"/>
      <c r="S34" s="183"/>
      <c r="T34" s="184"/>
      <c r="U34" s="189"/>
      <c r="V34" s="187"/>
      <c r="W34" s="187"/>
      <c r="X34" s="187"/>
      <c r="Y34" s="187"/>
      <c r="Z34" s="187"/>
      <c r="AA34" s="187"/>
      <c r="AB34" s="187"/>
      <c r="AC34" s="187"/>
      <c r="AD34" s="187"/>
      <c r="AE34" s="187"/>
      <c r="AF34" s="187"/>
      <c r="AG34" s="187"/>
      <c r="AH34" s="187"/>
      <c r="AI34" s="188"/>
      <c r="AJ34" s="191" t="s">
        <v>68</v>
      </c>
      <c r="AK34" s="212"/>
      <c r="AL34" s="212"/>
      <c r="AM34" s="212"/>
      <c r="AN34" s="212"/>
      <c r="AO34" s="212"/>
      <c r="AP34" s="213"/>
    </row>
    <row r="35" spans="1:42" ht="53.5" customHeight="1">
      <c r="A35" s="138"/>
      <c r="B35" s="197"/>
      <c r="C35" s="198"/>
      <c r="D35" s="198"/>
      <c r="E35" s="198"/>
      <c r="F35" s="198"/>
      <c r="G35" s="198"/>
      <c r="H35" s="198"/>
      <c r="I35" s="199"/>
      <c r="J35" s="186" t="s">
        <v>63</v>
      </c>
      <c r="K35" s="187"/>
      <c r="L35" s="188"/>
      <c r="M35" s="216">
        <f>M29</f>
        <v>0</v>
      </c>
      <c r="N35" s="183"/>
      <c r="O35" s="183"/>
      <c r="P35" s="183"/>
      <c r="Q35" s="183"/>
      <c r="R35" s="183"/>
      <c r="S35" s="183"/>
      <c r="T35" s="183"/>
      <c r="U35" s="183"/>
      <c r="V35" s="183"/>
      <c r="W35" s="183"/>
      <c r="X35" s="183"/>
      <c r="Y35" s="183"/>
      <c r="Z35" s="183"/>
      <c r="AA35" s="183"/>
      <c r="AB35" s="183"/>
      <c r="AC35" s="183"/>
      <c r="AD35" s="183"/>
      <c r="AE35" s="183"/>
      <c r="AF35" s="183"/>
      <c r="AG35" s="183"/>
      <c r="AH35" s="183"/>
      <c r="AI35" s="184"/>
      <c r="AJ35" s="214"/>
      <c r="AK35" s="198"/>
      <c r="AL35" s="198"/>
      <c r="AM35" s="198"/>
      <c r="AN35" s="198"/>
      <c r="AO35" s="198"/>
      <c r="AP35" s="199"/>
    </row>
    <row r="36" spans="1:42" ht="35" customHeight="1">
      <c r="A36" s="138"/>
      <c r="B36" s="139" t="s">
        <v>69</v>
      </c>
      <c r="C36" s="140"/>
      <c r="D36" s="140"/>
      <c r="E36" s="140"/>
      <c r="F36" s="140"/>
      <c r="G36" s="140"/>
      <c r="H36" s="140"/>
      <c r="I36" s="141"/>
      <c r="J36" s="207"/>
      <c r="K36" s="183"/>
      <c r="L36" s="183"/>
      <c r="M36" s="183"/>
      <c r="N36" s="183"/>
      <c r="O36" s="183"/>
      <c r="P36" s="183"/>
      <c r="Q36" s="183"/>
      <c r="R36" s="183"/>
      <c r="S36" s="183"/>
      <c r="T36" s="183"/>
      <c r="U36" s="183"/>
      <c r="V36" s="183"/>
      <c r="W36" s="183"/>
      <c r="X36" s="183"/>
      <c r="Y36" s="183"/>
      <c r="Z36" s="183"/>
      <c r="AA36" s="183"/>
      <c r="AB36" s="183"/>
      <c r="AC36" s="183"/>
      <c r="AD36" s="183"/>
      <c r="AE36" s="183"/>
      <c r="AF36" s="183"/>
      <c r="AG36" s="183"/>
      <c r="AH36" s="183"/>
      <c r="AI36" s="184"/>
      <c r="AJ36" s="192" t="s">
        <v>70</v>
      </c>
      <c r="AK36" s="187"/>
      <c r="AL36" s="187"/>
      <c r="AM36" s="187"/>
      <c r="AN36" s="187"/>
      <c r="AO36" s="187"/>
      <c r="AP36" s="188"/>
    </row>
    <row r="37" spans="1:42" ht="35" customHeight="1">
      <c r="A37" s="138"/>
      <c r="B37" s="139" t="s">
        <v>71</v>
      </c>
      <c r="C37" s="140"/>
      <c r="D37" s="140"/>
      <c r="E37" s="140"/>
      <c r="F37" s="140"/>
      <c r="G37" s="140"/>
      <c r="H37" s="140"/>
      <c r="I37" s="141"/>
      <c r="J37" s="193"/>
      <c r="K37" s="194"/>
      <c r="L37" s="194"/>
      <c r="M37" s="194"/>
      <c r="N37" s="194"/>
      <c r="O37" s="194"/>
      <c r="P37" s="194"/>
      <c r="Q37" s="194"/>
      <c r="R37" s="194"/>
      <c r="S37" s="194"/>
      <c r="T37" s="194"/>
      <c r="U37" s="194"/>
      <c r="V37" s="194"/>
      <c r="W37" s="194"/>
      <c r="X37" s="194"/>
      <c r="Y37" s="194"/>
      <c r="Z37" s="194"/>
      <c r="AA37" s="194"/>
      <c r="AB37" s="194"/>
      <c r="AC37" s="194"/>
      <c r="AD37" s="194"/>
      <c r="AE37" s="194"/>
      <c r="AF37" s="194"/>
      <c r="AG37" s="194"/>
      <c r="AH37" s="194"/>
      <c r="AI37" s="195"/>
      <c r="AJ37" s="192" t="s">
        <v>72</v>
      </c>
      <c r="AK37" s="187"/>
      <c r="AL37" s="187"/>
      <c r="AM37" s="187"/>
      <c r="AN37" s="187"/>
      <c r="AO37" s="187"/>
      <c r="AP37" s="188"/>
    </row>
    <row r="38" spans="1:42" ht="35" customHeight="1">
      <c r="A38" s="138"/>
      <c r="B38" s="139" t="s">
        <v>73</v>
      </c>
      <c r="C38" s="140"/>
      <c r="D38" s="140"/>
      <c r="E38" s="140"/>
      <c r="F38" s="140"/>
      <c r="G38" s="140"/>
      <c r="H38" s="140"/>
      <c r="I38" s="140"/>
      <c r="J38" s="242"/>
      <c r="K38" s="225"/>
      <c r="L38" s="225"/>
      <c r="M38" s="225"/>
      <c r="N38" s="225"/>
      <c r="O38" s="169" t="s">
        <v>62</v>
      </c>
      <c r="P38" s="224"/>
      <c r="Q38" s="225"/>
      <c r="R38" s="225"/>
      <c r="S38" s="225"/>
      <c r="T38" s="225"/>
      <c r="U38" s="225"/>
      <c r="V38" s="225"/>
      <c r="W38" s="225"/>
      <c r="X38" s="169" t="s">
        <v>62</v>
      </c>
      <c r="Y38" s="226"/>
      <c r="Z38" s="225"/>
      <c r="AA38" s="225"/>
      <c r="AB38" s="225"/>
      <c r="AC38" s="225"/>
      <c r="AD38" s="225"/>
      <c r="AE38" s="225"/>
      <c r="AF38" s="225"/>
      <c r="AG38" s="225"/>
      <c r="AH38" s="225"/>
      <c r="AI38" s="227"/>
      <c r="AJ38" s="215" t="s">
        <v>74</v>
      </c>
      <c r="AK38" s="187"/>
      <c r="AL38" s="187"/>
      <c r="AM38" s="187"/>
      <c r="AN38" s="187"/>
      <c r="AO38" s="187"/>
      <c r="AP38" s="188"/>
    </row>
    <row r="39" spans="1:42" ht="35" customHeight="1">
      <c r="A39" s="138"/>
      <c r="B39" s="165" t="s">
        <v>75</v>
      </c>
      <c r="C39" s="166"/>
      <c r="D39" s="166"/>
      <c r="E39" s="166"/>
      <c r="F39" s="166"/>
      <c r="G39" s="166"/>
      <c r="H39" s="166"/>
      <c r="I39" s="167"/>
      <c r="J39" s="221"/>
      <c r="K39" s="222"/>
      <c r="L39" s="222"/>
      <c r="M39" s="222"/>
      <c r="N39" s="222"/>
      <c r="O39" s="222"/>
      <c r="P39" s="222"/>
      <c r="Q39" s="222"/>
      <c r="R39" s="222"/>
      <c r="S39" s="222"/>
      <c r="T39" s="222"/>
      <c r="U39" s="222"/>
      <c r="V39" s="222"/>
      <c r="W39" s="222"/>
      <c r="X39" s="222"/>
      <c r="Y39" s="222"/>
      <c r="Z39" s="222"/>
      <c r="AA39" s="222"/>
      <c r="AB39" s="222"/>
      <c r="AC39" s="222"/>
      <c r="AD39" s="222"/>
      <c r="AE39" s="222"/>
      <c r="AF39" s="222"/>
      <c r="AG39" s="222"/>
      <c r="AH39" s="222"/>
      <c r="AI39" s="223"/>
      <c r="AJ39" s="192" t="s">
        <v>76</v>
      </c>
      <c r="AK39" s="187"/>
      <c r="AL39" s="187"/>
      <c r="AM39" s="187"/>
      <c r="AN39" s="187"/>
      <c r="AO39" s="187"/>
      <c r="AP39" s="188"/>
    </row>
    <row r="40" spans="1:42">
      <c r="A40" s="138"/>
      <c r="B40" s="138"/>
      <c r="C40" s="138"/>
      <c r="D40" s="138"/>
      <c r="E40" s="138"/>
      <c r="F40" s="138"/>
      <c r="G40" s="138"/>
      <c r="H40" s="138"/>
      <c r="I40" s="138"/>
    </row>
    <row r="41" spans="1:42">
      <c r="A41" s="138" t="s">
        <v>77</v>
      </c>
      <c r="B41" s="138"/>
      <c r="C41" s="138"/>
      <c r="D41" s="138"/>
      <c r="E41" s="138"/>
      <c r="F41" s="138"/>
      <c r="G41" s="138"/>
      <c r="H41" s="138"/>
      <c r="I41" s="138"/>
      <c r="AJ41" s="170" t="s">
        <v>78</v>
      </c>
    </row>
    <row r="42" spans="1:42" ht="35" customHeight="1">
      <c r="A42" s="138"/>
      <c r="B42" s="139" t="s">
        <v>79</v>
      </c>
      <c r="C42" s="140"/>
      <c r="D42" s="140"/>
      <c r="E42" s="140"/>
      <c r="F42" s="140"/>
      <c r="G42" s="140"/>
      <c r="H42" s="140"/>
      <c r="I42" s="141"/>
      <c r="J42" s="207"/>
      <c r="K42" s="183"/>
      <c r="L42" s="183"/>
      <c r="M42" s="183"/>
      <c r="N42" s="183"/>
      <c r="O42" s="183"/>
      <c r="P42" s="183"/>
      <c r="Q42" s="183"/>
      <c r="R42" s="183"/>
      <c r="S42" s="184"/>
      <c r="T42" s="218" t="s">
        <v>301</v>
      </c>
      <c r="U42" s="183"/>
      <c r="V42" s="183"/>
      <c r="W42" s="184"/>
      <c r="X42" s="220" t="s">
        <v>80</v>
      </c>
      <c r="Y42" s="187"/>
      <c r="Z42" s="187"/>
      <c r="AA42" s="187"/>
      <c r="AB42" s="187"/>
      <c r="AC42" s="187"/>
      <c r="AD42" s="187"/>
      <c r="AE42" s="187"/>
      <c r="AF42" s="187"/>
      <c r="AG42" s="187"/>
      <c r="AH42" s="187"/>
      <c r="AI42" s="188"/>
      <c r="AJ42" s="191" t="s">
        <v>283</v>
      </c>
      <c r="AK42" s="187"/>
      <c r="AL42" s="187"/>
      <c r="AM42" s="187"/>
      <c r="AN42" s="187"/>
      <c r="AO42" s="187"/>
      <c r="AP42" s="188"/>
    </row>
    <row r="43" spans="1:42" ht="35" customHeight="1">
      <c r="A43" s="138"/>
      <c r="B43" s="139" t="s">
        <v>81</v>
      </c>
      <c r="C43" s="140"/>
      <c r="D43" s="140"/>
      <c r="E43" s="140"/>
      <c r="F43" s="140"/>
      <c r="G43" s="140"/>
      <c r="H43" s="140"/>
      <c r="I43" s="141"/>
      <c r="J43" s="207"/>
      <c r="K43" s="183"/>
      <c r="L43" s="183"/>
      <c r="M43" s="183"/>
      <c r="N43" s="183"/>
      <c r="O43" s="183"/>
      <c r="P43" s="183"/>
      <c r="Q43" s="183"/>
      <c r="R43" s="183"/>
      <c r="S43" s="184"/>
      <c r="T43" s="218" t="s">
        <v>302</v>
      </c>
      <c r="U43" s="183"/>
      <c r="V43" s="183"/>
      <c r="W43" s="184"/>
      <c r="X43" s="237" t="s">
        <v>82</v>
      </c>
      <c r="Y43" s="238"/>
      <c r="Z43" s="238"/>
      <c r="AA43" s="238"/>
      <c r="AB43" s="238"/>
      <c r="AC43" s="238"/>
      <c r="AD43" s="238"/>
      <c r="AE43" s="238"/>
      <c r="AF43" s="238"/>
      <c r="AG43" s="238"/>
      <c r="AH43" s="238"/>
      <c r="AI43" s="239"/>
      <c r="AJ43" s="191" t="s">
        <v>83</v>
      </c>
      <c r="AK43" s="187"/>
      <c r="AL43" s="187"/>
      <c r="AM43" s="187"/>
      <c r="AN43" s="187"/>
      <c r="AO43" s="187"/>
      <c r="AP43" s="188"/>
    </row>
    <row r="44" spans="1:42" ht="35" customHeight="1">
      <c r="A44" s="138"/>
      <c r="B44" s="196" t="s">
        <v>84</v>
      </c>
      <c r="C44" s="187"/>
      <c r="D44" s="187"/>
      <c r="E44" s="187"/>
      <c r="F44" s="187"/>
      <c r="G44" s="187"/>
      <c r="H44" s="187"/>
      <c r="I44" s="188"/>
      <c r="J44" s="208"/>
      <c r="K44" s="183"/>
      <c r="L44" s="183"/>
      <c r="M44" s="183"/>
      <c r="N44" s="183"/>
      <c r="O44" s="183"/>
      <c r="P44" s="183"/>
      <c r="Q44" s="183"/>
      <c r="R44" s="183"/>
      <c r="S44" s="184"/>
      <c r="T44" s="220" t="s">
        <v>85</v>
      </c>
      <c r="U44" s="187"/>
      <c r="V44" s="187"/>
      <c r="W44" s="187"/>
      <c r="X44" s="187"/>
      <c r="Y44" s="187"/>
      <c r="Z44" s="187"/>
      <c r="AA44" s="187"/>
      <c r="AB44" s="187"/>
      <c r="AC44" s="187"/>
      <c r="AD44" s="187"/>
      <c r="AE44" s="187"/>
      <c r="AF44" s="187"/>
      <c r="AG44" s="187"/>
      <c r="AH44" s="187"/>
      <c r="AI44" s="188"/>
      <c r="AJ44" s="192" t="s">
        <v>86</v>
      </c>
      <c r="AK44" s="187"/>
      <c r="AL44" s="187"/>
      <c r="AM44" s="187"/>
      <c r="AN44" s="187"/>
      <c r="AO44" s="187"/>
      <c r="AP44" s="188"/>
    </row>
    <row r="45" spans="1:42" ht="35" customHeight="1">
      <c r="A45" s="138"/>
      <c r="B45" s="139" t="s">
        <v>87</v>
      </c>
      <c r="C45" s="140"/>
      <c r="D45" s="140"/>
      <c r="E45" s="140"/>
      <c r="F45" s="140"/>
      <c r="G45" s="140"/>
      <c r="H45" s="140"/>
      <c r="I45" s="141"/>
      <c r="J45" s="231"/>
      <c r="K45" s="183"/>
      <c r="L45" s="183"/>
      <c r="M45" s="183"/>
      <c r="N45" s="183"/>
      <c r="O45" s="183"/>
      <c r="P45" s="183"/>
      <c r="Q45" s="183"/>
      <c r="R45" s="183"/>
      <c r="S45" s="184"/>
      <c r="T45" s="220" t="s">
        <v>88</v>
      </c>
      <c r="U45" s="187"/>
      <c r="V45" s="187"/>
      <c r="W45" s="187"/>
      <c r="X45" s="187"/>
      <c r="Y45" s="187"/>
      <c r="Z45" s="187"/>
      <c r="AA45" s="187"/>
      <c r="AB45" s="187"/>
      <c r="AC45" s="187"/>
      <c r="AD45" s="187"/>
      <c r="AE45" s="187"/>
      <c r="AF45" s="187"/>
      <c r="AG45" s="187"/>
      <c r="AH45" s="187"/>
      <c r="AI45" s="188"/>
      <c r="AJ45" s="192" t="s">
        <v>295</v>
      </c>
      <c r="AK45" s="187"/>
      <c r="AL45" s="187"/>
      <c r="AM45" s="187"/>
      <c r="AN45" s="187"/>
      <c r="AO45" s="187"/>
      <c r="AP45" s="188"/>
    </row>
    <row r="46" spans="1:42" ht="35" customHeight="1">
      <c r="A46" s="138"/>
      <c r="B46" s="139" t="s">
        <v>89</v>
      </c>
      <c r="C46" s="140"/>
      <c r="D46" s="140"/>
      <c r="E46" s="140"/>
      <c r="F46" s="140"/>
      <c r="G46" s="140"/>
      <c r="H46" s="140"/>
      <c r="I46" s="141"/>
      <c r="J46" s="207"/>
      <c r="K46" s="183"/>
      <c r="L46" s="183"/>
      <c r="M46" s="183"/>
      <c r="N46" s="183"/>
      <c r="O46" s="184"/>
      <c r="P46" s="217" t="s">
        <v>280</v>
      </c>
      <c r="Q46" s="187"/>
      <c r="R46" s="187"/>
      <c r="S46" s="187"/>
      <c r="T46" s="187"/>
      <c r="U46" s="187"/>
      <c r="V46" s="187"/>
      <c r="W46" s="187"/>
      <c r="X46" s="187"/>
      <c r="Y46" s="187"/>
      <c r="Z46" s="187"/>
      <c r="AA46" s="187"/>
      <c r="AB46" s="187"/>
      <c r="AC46" s="187"/>
      <c r="AD46" s="187"/>
      <c r="AE46" s="187"/>
      <c r="AF46" s="187"/>
      <c r="AG46" s="187"/>
      <c r="AH46" s="187"/>
      <c r="AI46" s="188"/>
      <c r="AJ46" s="192" t="s">
        <v>90</v>
      </c>
      <c r="AK46" s="187"/>
      <c r="AL46" s="187"/>
      <c r="AM46" s="187"/>
      <c r="AN46" s="187"/>
      <c r="AO46" s="187"/>
      <c r="AP46" s="188"/>
    </row>
    <row r="47" spans="1:42" ht="35" customHeight="1">
      <c r="A47" s="138"/>
      <c r="B47" s="139" t="s">
        <v>91</v>
      </c>
      <c r="C47" s="140"/>
      <c r="D47" s="140"/>
      <c r="E47" s="140"/>
      <c r="F47" s="140"/>
      <c r="G47" s="140"/>
      <c r="H47" s="140"/>
      <c r="I47" s="141"/>
      <c r="J47" s="219"/>
      <c r="K47" s="183"/>
      <c r="L47" s="183"/>
      <c r="M47" s="183"/>
      <c r="N47" s="183"/>
      <c r="O47" s="183"/>
      <c r="P47" s="183"/>
      <c r="Q47" s="183"/>
      <c r="R47" s="183"/>
      <c r="S47" s="184"/>
      <c r="T47" s="220" t="s">
        <v>92</v>
      </c>
      <c r="U47" s="187"/>
      <c r="V47" s="187"/>
      <c r="W47" s="187"/>
      <c r="X47" s="187"/>
      <c r="Y47" s="187"/>
      <c r="Z47" s="187"/>
      <c r="AA47" s="187"/>
      <c r="AB47" s="187"/>
      <c r="AC47" s="187"/>
      <c r="AD47" s="187"/>
      <c r="AE47" s="187"/>
      <c r="AF47" s="187"/>
      <c r="AG47" s="187"/>
      <c r="AH47" s="187"/>
      <c r="AI47" s="188"/>
      <c r="AJ47" s="191" t="s">
        <v>93</v>
      </c>
      <c r="AK47" s="187"/>
      <c r="AL47" s="187"/>
      <c r="AM47" s="187"/>
      <c r="AN47" s="187"/>
      <c r="AO47" s="187"/>
      <c r="AP47" s="188"/>
    </row>
    <row r="48" spans="1:42" ht="35" customHeight="1">
      <c r="A48" s="138"/>
      <c r="B48" s="139" t="s">
        <v>293</v>
      </c>
      <c r="C48" s="140"/>
      <c r="D48" s="140"/>
      <c r="E48" s="140"/>
      <c r="F48" s="140"/>
      <c r="G48" s="140"/>
      <c r="H48" s="140"/>
      <c r="I48" s="141"/>
      <c r="J48" s="204"/>
      <c r="K48" s="205"/>
      <c r="L48" s="205"/>
      <c r="M48" s="205"/>
      <c r="N48" s="205"/>
      <c r="O48" s="205"/>
      <c r="P48" s="205"/>
      <c r="Q48" s="205"/>
      <c r="R48" s="205"/>
      <c r="S48" s="205"/>
      <c r="T48" s="205"/>
      <c r="U48" s="205"/>
      <c r="V48" s="205"/>
      <c r="W48" s="205"/>
      <c r="X48" s="205"/>
      <c r="Y48" s="205"/>
      <c r="Z48" s="205"/>
      <c r="AA48" s="205"/>
      <c r="AB48" s="205"/>
      <c r="AC48" s="205"/>
      <c r="AD48" s="205"/>
      <c r="AE48" s="205"/>
      <c r="AF48" s="205"/>
      <c r="AG48" s="205"/>
      <c r="AH48" s="205"/>
      <c r="AI48" s="206"/>
      <c r="AJ48" s="201" t="s">
        <v>296</v>
      </c>
      <c r="AK48" s="202"/>
      <c r="AL48" s="202"/>
      <c r="AM48" s="202"/>
      <c r="AN48" s="202"/>
      <c r="AO48" s="202"/>
      <c r="AP48" s="203"/>
    </row>
    <row r="49" spans="1:42" ht="35" customHeight="1">
      <c r="A49" s="138"/>
      <c r="B49" s="190" t="s">
        <v>294</v>
      </c>
      <c r="C49" s="187"/>
      <c r="D49" s="187"/>
      <c r="E49" s="187"/>
      <c r="F49" s="187"/>
      <c r="G49" s="187"/>
      <c r="H49" s="187"/>
      <c r="I49" s="188"/>
      <c r="J49" s="200"/>
      <c r="K49" s="183"/>
      <c r="L49" s="183"/>
      <c r="M49" s="183"/>
      <c r="N49" s="183"/>
      <c r="O49" s="183"/>
      <c r="P49" s="183"/>
      <c r="Q49" s="183"/>
      <c r="R49" s="183"/>
      <c r="S49" s="183"/>
      <c r="T49" s="183"/>
      <c r="U49" s="183"/>
      <c r="V49" s="183"/>
      <c r="W49" s="183"/>
      <c r="X49" s="183"/>
      <c r="Y49" s="183"/>
      <c r="Z49" s="183"/>
      <c r="AA49" s="183"/>
      <c r="AB49" s="183"/>
      <c r="AC49" s="183"/>
      <c r="AD49" s="183"/>
      <c r="AE49" s="183"/>
      <c r="AF49" s="183"/>
      <c r="AG49" s="183"/>
      <c r="AH49" s="183"/>
      <c r="AI49" s="184"/>
      <c r="AJ49" s="209" t="s">
        <v>94</v>
      </c>
      <c r="AK49" s="187"/>
      <c r="AL49" s="187"/>
      <c r="AM49" s="187"/>
      <c r="AN49" s="187"/>
      <c r="AO49" s="187"/>
      <c r="AP49" s="188"/>
    </row>
  </sheetData>
  <sheetProtection algorithmName="SHA-512" hashValue="ILCa95y92iS+iin+KvfJaQIReHuNwA2uct3MQSDoeSfYUjkvyR5MmvuKS5hki6q4tBa7jp7xTHbiVSU8EbmNwg==" saltValue="jZMVHjUUevjpqDAFbodupQ==" spinCount="100000" sheet="1" selectLockedCells="1"/>
  <mergeCells count="95">
    <mergeCell ref="J9:P9"/>
    <mergeCell ref="J7:K7"/>
    <mergeCell ref="J11:AI11"/>
    <mergeCell ref="M34:O34"/>
    <mergeCell ref="X43:AI43"/>
    <mergeCell ref="J8:K8"/>
    <mergeCell ref="J29:L29"/>
    <mergeCell ref="Q34:T34"/>
    <mergeCell ref="J38:N38"/>
    <mergeCell ref="J43:S43"/>
    <mergeCell ref="T43:W43"/>
    <mergeCell ref="M28:O28"/>
    <mergeCell ref="U34:AI34"/>
    <mergeCell ref="J18:K18"/>
    <mergeCell ref="J42:S42"/>
    <mergeCell ref="S23:U23"/>
    <mergeCell ref="J5:K5"/>
    <mergeCell ref="AJ26:AP26"/>
    <mergeCell ref="J13:K13"/>
    <mergeCell ref="L13:M13"/>
    <mergeCell ref="B18:I18"/>
    <mergeCell ref="L23:M23"/>
    <mergeCell ref="O8:Q8"/>
    <mergeCell ref="S5:U5"/>
    <mergeCell ref="S8:U8"/>
    <mergeCell ref="L5:M5"/>
    <mergeCell ref="B10:I10"/>
    <mergeCell ref="B19:I19"/>
    <mergeCell ref="J20:P20"/>
    <mergeCell ref="J23:K23"/>
    <mergeCell ref="O5:Q5"/>
    <mergeCell ref="M19:P19"/>
    <mergeCell ref="J10:AI10"/>
    <mergeCell ref="L18:M18"/>
    <mergeCell ref="L8:M8"/>
    <mergeCell ref="Q28:T28"/>
    <mergeCell ref="J46:O46"/>
    <mergeCell ref="T45:AI45"/>
    <mergeCell ref="J31:AI31"/>
    <mergeCell ref="J45:S45"/>
    <mergeCell ref="J19:L19"/>
    <mergeCell ref="J34:L34"/>
    <mergeCell ref="M29:AI29"/>
    <mergeCell ref="X42:AI42"/>
    <mergeCell ref="O13:Q13"/>
    <mergeCell ref="J15:P15"/>
    <mergeCell ref="J27:AI27"/>
    <mergeCell ref="J36:AI36"/>
    <mergeCell ref="AJ27:AP27"/>
    <mergeCell ref="AJ42:AP42"/>
    <mergeCell ref="P46:AI46"/>
    <mergeCell ref="T42:W42"/>
    <mergeCell ref="J47:S47"/>
    <mergeCell ref="T47:AI47"/>
    <mergeCell ref="AJ28:AP28"/>
    <mergeCell ref="T44:AI44"/>
    <mergeCell ref="AJ30:AP30"/>
    <mergeCell ref="J39:AI39"/>
    <mergeCell ref="P38:W38"/>
    <mergeCell ref="Y38:AI38"/>
    <mergeCell ref="B14:I14"/>
    <mergeCell ref="J30:AI30"/>
    <mergeCell ref="J44:S44"/>
    <mergeCell ref="B13:I13"/>
    <mergeCell ref="AJ49:AP49"/>
    <mergeCell ref="J14:L14"/>
    <mergeCell ref="J28:L28"/>
    <mergeCell ref="O18:Q18"/>
    <mergeCell ref="S18:U18"/>
    <mergeCell ref="AJ46:AP46"/>
    <mergeCell ref="AJ34:AP35"/>
    <mergeCell ref="AJ39:AP39"/>
    <mergeCell ref="AJ38:AP38"/>
    <mergeCell ref="AJ37:AP37"/>
    <mergeCell ref="M35:AI35"/>
    <mergeCell ref="AJ43:AP43"/>
    <mergeCell ref="B49:I49"/>
    <mergeCell ref="AJ47:AP47"/>
    <mergeCell ref="AJ36:AP36"/>
    <mergeCell ref="AJ45:AP45"/>
    <mergeCell ref="AJ29:AP29"/>
    <mergeCell ref="J37:AI37"/>
    <mergeCell ref="AJ44:AP44"/>
    <mergeCell ref="AJ31:AP31"/>
    <mergeCell ref="B44:I44"/>
    <mergeCell ref="B35:I35"/>
    <mergeCell ref="J49:AI49"/>
    <mergeCell ref="AJ48:AP48"/>
    <mergeCell ref="J48:AI48"/>
    <mergeCell ref="J26:W26"/>
    <mergeCell ref="O23:Q23"/>
    <mergeCell ref="S13:U13"/>
    <mergeCell ref="J35:L35"/>
    <mergeCell ref="M14:P14"/>
    <mergeCell ref="U28:AI28"/>
  </mergeCells>
  <phoneticPr fontId="1"/>
  <conditionalFormatting sqref="J8:V8 J9:Q9 J10:AI11 J18:V18 J19:Q20">
    <cfRule type="expression" dxfId="15" priority="1">
      <formula>$J$7="無"</formula>
    </cfRule>
  </conditionalFormatting>
  <conditionalFormatting sqref="J11:AI11">
    <cfRule type="expression" dxfId="14" priority="2">
      <formula>$J$10=$AK$12</formula>
    </cfRule>
    <cfRule type="expression" dxfId="13" priority="3">
      <formula>$J$10&lt;&gt;$AK$12</formula>
    </cfRule>
  </conditionalFormatting>
  <dataValidations count="7">
    <dataValidation type="list" allowBlank="1" showInputMessage="1" showErrorMessage="1" sqref="J46:O46" xr:uid="{00000000-0002-0000-0100-000000000000}">
      <formula1>"1：普通,2：当座,4：貯蓄,9：別段"</formula1>
    </dataValidation>
    <dataValidation type="list" allowBlank="1" showInputMessage="1" showErrorMessage="1" sqref="T42:W42" xr:uid="{00000000-0002-0000-0100-000001000000}">
      <formula1>"銀行,信用金庫,信用組合,農協"</formula1>
    </dataValidation>
    <dataValidation type="list" allowBlank="1" showInputMessage="1" showErrorMessage="1" sqref="T43:W43" xr:uid="{00000000-0002-0000-0100-000002000000}">
      <formula1>"本店,支店,出張所"</formula1>
    </dataValidation>
    <dataValidation type="textLength" imeMode="halfKatakana" operator="lessThanOrEqual" allowBlank="1" showInputMessage="1" showErrorMessage="1" errorTitle="入力エラー" error="この項目は30文字以内で入力してください。" sqref="J49:AI49" xr:uid="{00000000-0002-0000-0100-000003000000}">
      <formula1>30</formula1>
    </dataValidation>
    <dataValidation imeMode="halfAlpha" allowBlank="1" showInputMessage="1" showErrorMessage="1" sqref="J26:W26 J38:N38 J39:AI39 M28:O28 M34:O34 P38:W38 Q28:T28 Q34:T34 R40 Y38:AI38" xr:uid="{00000000-0002-0000-0100-000004000000}"/>
    <dataValidation type="list" allowBlank="1" showInputMessage="1" showErrorMessage="1" prompt="プルダウンから選択" sqref="J10:AI10" xr:uid="{00000000-0002-0000-0100-000005000000}">
      <formula1>$AK$10:$AK$12</formula1>
    </dataValidation>
    <dataValidation type="list" allowBlank="1" showInputMessage="1" showErrorMessage="1" prompt="プルダウンから選択" sqref="J7:K7" xr:uid="{00000000-0002-0000-0100-000006000000}">
      <formula1>"有,無"</formula1>
    </dataValidation>
  </dataValidations>
  <pageMargins left="0.7" right="0.7" top="0.75" bottom="0.75" header="0.3" footer="0.3"/>
  <pageSetup paperSize="9" scale="51" orientation="portrait" r:id="rId1"/>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1">
    <tabColor theme="5"/>
  </sheetPr>
  <dimension ref="B2:B22"/>
  <sheetViews>
    <sheetView workbookViewId="0"/>
  </sheetViews>
  <sheetFormatPr defaultRowHeight="18"/>
  <sheetData>
    <row r="2" spans="2:2">
      <c r="B2" t="s">
        <v>245</v>
      </c>
    </row>
    <row r="3" spans="2:2">
      <c r="B3" t="s">
        <v>246</v>
      </c>
    </row>
    <row r="4" spans="2:2">
      <c r="B4" t="s">
        <v>247</v>
      </c>
    </row>
    <row r="5" spans="2:2">
      <c r="B5" t="s">
        <v>248</v>
      </c>
    </row>
    <row r="6" spans="2:2">
      <c r="B6" t="s">
        <v>249</v>
      </c>
    </row>
    <row r="7" spans="2:2">
      <c r="B7" t="s">
        <v>250</v>
      </c>
    </row>
    <row r="8" spans="2:2">
      <c r="B8" t="s">
        <v>251</v>
      </c>
    </row>
    <row r="9" spans="2:2">
      <c r="B9" t="s">
        <v>252</v>
      </c>
    </row>
    <row r="10" spans="2:2">
      <c r="B10" t="s">
        <v>253</v>
      </c>
    </row>
    <row r="11" spans="2:2">
      <c r="B11" t="s">
        <v>254</v>
      </c>
    </row>
    <row r="12" spans="2:2">
      <c r="B12" t="s">
        <v>255</v>
      </c>
    </row>
    <row r="13" spans="2:2">
      <c r="B13" t="s">
        <v>256</v>
      </c>
    </row>
    <row r="14" spans="2:2">
      <c r="B14" t="s">
        <v>257</v>
      </c>
    </row>
    <row r="15" spans="2:2">
      <c r="B15" t="s">
        <v>258</v>
      </c>
    </row>
    <row r="16" spans="2:2">
      <c r="B16" t="s">
        <v>259</v>
      </c>
    </row>
    <row r="17" spans="2:2">
      <c r="B17" t="s">
        <v>260</v>
      </c>
    </row>
    <row r="18" spans="2:2">
      <c r="B18" t="s">
        <v>261</v>
      </c>
    </row>
    <row r="19" spans="2:2">
      <c r="B19" t="s">
        <v>262</v>
      </c>
    </row>
    <row r="20" spans="2:2">
      <c r="B20" t="s">
        <v>263</v>
      </c>
    </row>
    <row r="21" spans="2:2">
      <c r="B21" t="s">
        <v>264</v>
      </c>
    </row>
    <row r="22" spans="2:2">
      <c r="B22" t="s">
        <v>265</v>
      </c>
    </row>
  </sheetData>
  <sheetProtection algorithmName="SHA-512" hashValue="2AnLOC7BKzzjqOCmiJqrT7OLJSWQDhPa5HmGf9bAprlCp0SJhOk6LrtpaZ93ov+yx57mRuRdWY7k5+Dpa3HTug==" saltValue="SiBfG7WaLXFuiCYQvBYgnA==" spinCount="100000" sheet="1" objects="1" scenarios="1" selectLockedCells="1"/>
  <phoneticPr fontId="1"/>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pageSetUpPr fitToPage="1"/>
  </sheetPr>
  <dimension ref="A1:AG33"/>
  <sheetViews>
    <sheetView showGridLines="0" zoomScale="85" zoomScaleNormal="85" zoomScaleSheetLayoutView="100" workbookViewId="0">
      <selection activeCell="G13" sqref="G13:Q13"/>
    </sheetView>
  </sheetViews>
  <sheetFormatPr defaultColWidth="8.58203125" defaultRowHeight="13"/>
  <cols>
    <col min="1" max="6" width="3.08203125" style="43" customWidth="1"/>
    <col min="7" max="32" width="2.58203125" style="43" customWidth="1"/>
    <col min="33" max="33" width="8.58203125" style="43" customWidth="1"/>
    <col min="34" max="34" width="11.5" style="43" bestFit="1" customWidth="1"/>
    <col min="35" max="35" width="8.58203125" style="43" customWidth="1"/>
    <col min="36" max="16384" width="8.58203125" style="43"/>
  </cols>
  <sheetData>
    <row r="1" spans="1:30" ht="20.149999999999999" customHeight="1">
      <c r="A1" s="262" t="s">
        <v>95</v>
      </c>
      <c r="B1" s="252"/>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row>
    <row r="2" spans="1:30" ht="25" customHeight="1">
      <c r="A2" s="252"/>
      <c r="B2" s="252"/>
      <c r="C2" s="252"/>
      <c r="D2" s="252"/>
      <c r="E2" s="252"/>
      <c r="F2" s="252"/>
      <c r="G2" s="252"/>
      <c r="H2" s="252"/>
      <c r="I2" s="252"/>
      <c r="J2" s="252"/>
      <c r="K2" s="252"/>
      <c r="L2" s="252"/>
      <c r="M2" s="252"/>
      <c r="N2" s="252"/>
      <c r="O2" s="252"/>
      <c r="P2" s="252"/>
      <c r="Q2" s="252"/>
      <c r="R2" s="252"/>
      <c r="S2" s="252"/>
      <c r="T2" s="252"/>
      <c r="U2" s="252"/>
      <c r="V2" s="252"/>
      <c r="W2" s="252"/>
      <c r="X2" s="252"/>
      <c r="Y2" s="252"/>
      <c r="Z2" s="252"/>
      <c r="AA2" s="252"/>
      <c r="AB2" s="252"/>
      <c r="AC2" s="252"/>
    </row>
    <row r="3" spans="1:30" ht="18" customHeight="1">
      <c r="B3" s="44"/>
      <c r="T3" s="110" t="str">
        <f>【入力シート】!J5</f>
        <v>令和</v>
      </c>
      <c r="U3" s="110"/>
      <c r="V3" s="266" t="str">
        <f>IF(【入力シート】!L5="","",【入力シート】!L5)</f>
        <v/>
      </c>
      <c r="W3" s="198"/>
      <c r="X3" s="110" t="s">
        <v>32</v>
      </c>
      <c r="Y3" s="254" t="str">
        <f>IF(【入力シート】!O5="","",【入力シート】!O5)</f>
        <v/>
      </c>
      <c r="Z3" s="198"/>
      <c r="AA3" s="110" t="s">
        <v>33</v>
      </c>
      <c r="AB3" s="254" t="str">
        <f>IF(【入力シート】!S5="","",【入力シート】!S5)</f>
        <v/>
      </c>
      <c r="AC3" s="198"/>
      <c r="AD3" s="110" t="s">
        <v>34</v>
      </c>
    </row>
    <row r="4" spans="1:30" ht="6" customHeight="1"/>
    <row r="5" spans="1:30" ht="18" customHeight="1">
      <c r="B5" s="44"/>
      <c r="K5" s="43" t="s">
        <v>58</v>
      </c>
      <c r="O5" s="261" t="str">
        <f>IF(【入力シート】!J27="","",【入力シート】!J27)</f>
        <v/>
      </c>
      <c r="P5" s="198"/>
      <c r="Q5" s="198"/>
      <c r="R5" s="198"/>
      <c r="S5" s="198"/>
      <c r="T5" s="198"/>
      <c r="U5" s="198"/>
      <c r="V5" s="198"/>
      <c r="W5" s="198"/>
      <c r="X5" s="198"/>
      <c r="Y5" s="198"/>
      <c r="Z5" s="198"/>
      <c r="AA5" s="198"/>
      <c r="AB5" s="198"/>
      <c r="AC5" s="198"/>
      <c r="AD5" s="198"/>
    </row>
    <row r="6" spans="1:30" ht="12" customHeight="1">
      <c r="A6" s="267" t="str">
        <f>"　杉並区介護職員・介護支援専門員居住支援手当事業補助金交付要綱第４条に基づき定めた就業規則または給与規程等を提出します。"</f>
        <v>　杉並区介護職員・介護支援専門員居住支援手当事業補助金交付要綱第４条に基づき定めた就業規則または給与規程等を提出します。</v>
      </c>
      <c r="B6" s="252"/>
      <c r="C6" s="252"/>
      <c r="D6" s="252"/>
      <c r="E6" s="252"/>
      <c r="F6" s="252"/>
      <c r="G6" s="252"/>
      <c r="H6" s="252"/>
      <c r="I6" s="252"/>
      <c r="J6" s="252"/>
      <c r="K6" s="252"/>
      <c r="L6" s="252"/>
      <c r="M6" s="252"/>
      <c r="N6" s="252"/>
      <c r="O6" s="252"/>
      <c r="P6" s="252"/>
      <c r="Q6" s="252"/>
      <c r="R6" s="252"/>
      <c r="S6" s="252"/>
      <c r="T6" s="252"/>
      <c r="U6" s="252"/>
      <c r="V6" s="252"/>
      <c r="W6" s="252"/>
      <c r="X6" s="252"/>
      <c r="Y6" s="252"/>
      <c r="Z6" s="252"/>
      <c r="AA6" s="252"/>
      <c r="AB6" s="252"/>
      <c r="AC6" s="252"/>
    </row>
    <row r="7" spans="1:30" ht="12" customHeight="1">
      <c r="A7" s="252"/>
      <c r="B7" s="252"/>
      <c r="C7" s="252"/>
      <c r="D7" s="252"/>
      <c r="E7" s="252"/>
      <c r="F7" s="252"/>
      <c r="G7" s="252"/>
      <c r="H7" s="252"/>
      <c r="I7" s="252"/>
      <c r="J7" s="252"/>
      <c r="K7" s="252"/>
      <c r="L7" s="252"/>
      <c r="M7" s="252"/>
      <c r="N7" s="252"/>
      <c r="O7" s="252"/>
      <c r="P7" s="252"/>
      <c r="Q7" s="252"/>
      <c r="R7" s="252"/>
      <c r="S7" s="252"/>
      <c r="T7" s="252"/>
      <c r="U7" s="252"/>
      <c r="V7" s="252"/>
      <c r="W7" s="252"/>
      <c r="X7" s="252"/>
      <c r="Y7" s="252"/>
      <c r="Z7" s="252"/>
      <c r="AA7" s="252"/>
      <c r="AB7" s="252"/>
      <c r="AC7" s="252"/>
    </row>
    <row r="8" spans="1:30" ht="12" customHeight="1">
      <c r="A8" s="252"/>
      <c r="B8" s="252"/>
      <c r="C8" s="252"/>
      <c r="D8" s="252"/>
      <c r="E8" s="252"/>
      <c r="F8" s="252"/>
      <c r="G8" s="252"/>
      <c r="H8" s="252"/>
      <c r="I8" s="252"/>
      <c r="J8" s="252"/>
      <c r="K8" s="252"/>
      <c r="L8" s="252"/>
      <c r="M8" s="252"/>
      <c r="N8" s="252"/>
      <c r="O8" s="252"/>
      <c r="P8" s="252"/>
      <c r="Q8" s="252"/>
      <c r="R8" s="252"/>
      <c r="S8" s="252"/>
      <c r="T8" s="252"/>
      <c r="U8" s="252"/>
      <c r="V8" s="252"/>
      <c r="W8" s="252"/>
      <c r="X8" s="252"/>
      <c r="Y8" s="252"/>
      <c r="Z8" s="252"/>
      <c r="AA8" s="252"/>
      <c r="AB8" s="252"/>
      <c r="AC8" s="252"/>
    </row>
    <row r="9" spans="1:30" ht="12" customHeight="1">
      <c r="A9" s="252"/>
      <c r="B9" s="252"/>
      <c r="C9" s="252"/>
      <c r="D9" s="252"/>
      <c r="E9" s="252"/>
      <c r="F9" s="252"/>
      <c r="G9" s="252"/>
      <c r="H9" s="252"/>
      <c r="I9" s="252"/>
      <c r="J9" s="252"/>
      <c r="K9" s="252"/>
      <c r="L9" s="252"/>
      <c r="M9" s="252"/>
      <c r="N9" s="252"/>
      <c r="O9" s="252"/>
      <c r="P9" s="252"/>
      <c r="Q9" s="252"/>
      <c r="R9" s="252"/>
      <c r="S9" s="252"/>
      <c r="T9" s="252"/>
      <c r="U9" s="252"/>
      <c r="V9" s="252"/>
      <c r="W9" s="252"/>
      <c r="X9" s="252"/>
      <c r="Y9" s="252"/>
      <c r="Z9" s="252"/>
      <c r="AA9" s="252"/>
      <c r="AB9" s="252"/>
      <c r="AC9" s="252"/>
    </row>
    <row r="10" spans="1:30" ht="15" customHeight="1">
      <c r="A10" s="43" t="s">
        <v>96</v>
      </c>
    </row>
    <row r="11" spans="1:30" ht="13" customHeight="1">
      <c r="A11" s="247" t="s">
        <v>97</v>
      </c>
      <c r="B11" s="212"/>
      <c r="C11" s="212"/>
      <c r="D11" s="212"/>
      <c r="E11" s="212"/>
      <c r="F11" s="213"/>
      <c r="G11" s="247" t="s">
        <v>98</v>
      </c>
      <c r="H11" s="212"/>
      <c r="I11" s="212"/>
      <c r="J11" s="212"/>
      <c r="K11" s="212"/>
      <c r="L11" s="212"/>
      <c r="M11" s="212"/>
      <c r="N11" s="212"/>
      <c r="O11" s="212"/>
      <c r="P11" s="212"/>
      <c r="Q11" s="213"/>
      <c r="R11" s="255" t="s">
        <v>99</v>
      </c>
      <c r="S11" s="212"/>
      <c r="T11" s="212"/>
      <c r="U11" s="212"/>
      <c r="V11" s="212"/>
      <c r="W11" s="212"/>
      <c r="X11" s="212"/>
      <c r="Y11" s="213"/>
      <c r="Z11" s="247" t="s">
        <v>100</v>
      </c>
      <c r="AA11" s="212"/>
      <c r="AB11" s="212"/>
      <c r="AC11" s="213"/>
    </row>
    <row r="12" spans="1:30" ht="25" customHeight="1">
      <c r="A12" s="214"/>
      <c r="B12" s="198"/>
      <c r="C12" s="198"/>
      <c r="D12" s="198"/>
      <c r="E12" s="198"/>
      <c r="F12" s="199"/>
      <c r="G12" s="214"/>
      <c r="H12" s="198"/>
      <c r="I12" s="198"/>
      <c r="J12" s="198"/>
      <c r="K12" s="198"/>
      <c r="L12" s="198"/>
      <c r="M12" s="198"/>
      <c r="N12" s="198"/>
      <c r="O12" s="198"/>
      <c r="P12" s="198"/>
      <c r="Q12" s="199"/>
      <c r="R12" s="214"/>
      <c r="S12" s="198"/>
      <c r="T12" s="198"/>
      <c r="U12" s="198"/>
      <c r="V12" s="198"/>
      <c r="W12" s="198"/>
      <c r="X12" s="198"/>
      <c r="Y12" s="199"/>
      <c r="Z12" s="214"/>
      <c r="AA12" s="198"/>
      <c r="AB12" s="198"/>
      <c r="AC12" s="199"/>
    </row>
    <row r="13" spans="1:30" ht="24" customHeight="1">
      <c r="A13" s="244" t="s">
        <v>101</v>
      </c>
      <c r="B13" s="187"/>
      <c r="C13" s="187"/>
      <c r="D13" s="187"/>
      <c r="E13" s="187"/>
      <c r="F13" s="188"/>
      <c r="G13" s="257"/>
      <c r="H13" s="258"/>
      <c r="I13" s="258"/>
      <c r="J13" s="258"/>
      <c r="K13" s="258"/>
      <c r="L13" s="258"/>
      <c r="M13" s="258"/>
      <c r="N13" s="258"/>
      <c r="O13" s="258"/>
      <c r="P13" s="258"/>
      <c r="Q13" s="259"/>
      <c r="R13" s="263"/>
      <c r="S13" s="264"/>
      <c r="T13" s="264"/>
      <c r="U13" s="264"/>
      <c r="V13" s="264"/>
      <c r="W13" s="264"/>
      <c r="X13" s="264"/>
      <c r="Y13" s="265"/>
      <c r="Z13" s="248"/>
      <c r="AA13" s="249"/>
      <c r="AB13" s="249"/>
      <c r="AC13" s="250"/>
    </row>
    <row r="14" spans="1:30" ht="24" customHeight="1">
      <c r="A14" s="244" t="s">
        <v>102</v>
      </c>
      <c r="B14" s="187"/>
      <c r="C14" s="187"/>
      <c r="D14" s="187"/>
      <c r="E14" s="187"/>
      <c r="F14" s="188"/>
      <c r="G14" s="257"/>
      <c r="H14" s="258"/>
      <c r="I14" s="258"/>
      <c r="J14" s="258"/>
      <c r="K14" s="258"/>
      <c r="L14" s="258"/>
      <c r="M14" s="258"/>
      <c r="N14" s="258"/>
      <c r="O14" s="258"/>
      <c r="P14" s="258"/>
      <c r="Q14" s="259"/>
      <c r="R14" s="246"/>
      <c r="S14" s="183"/>
      <c r="T14" s="183"/>
      <c r="U14" s="183"/>
      <c r="V14" s="183"/>
      <c r="W14" s="183"/>
      <c r="X14" s="183"/>
      <c r="Y14" s="184"/>
      <c r="Z14" s="245"/>
      <c r="AA14" s="183"/>
      <c r="AB14" s="183"/>
      <c r="AC14" s="184"/>
    </row>
    <row r="15" spans="1:30" ht="24" customHeight="1">
      <c r="A15" s="244" t="s">
        <v>103</v>
      </c>
      <c r="B15" s="187"/>
      <c r="C15" s="187"/>
      <c r="D15" s="187"/>
      <c r="E15" s="187"/>
      <c r="F15" s="188"/>
      <c r="G15" s="253"/>
      <c r="H15" s="183"/>
      <c r="I15" s="183"/>
      <c r="J15" s="183"/>
      <c r="K15" s="183"/>
      <c r="L15" s="183"/>
      <c r="M15" s="183"/>
      <c r="N15" s="183"/>
      <c r="O15" s="183"/>
      <c r="P15" s="183"/>
      <c r="Q15" s="184"/>
      <c r="R15" s="246"/>
      <c r="S15" s="183"/>
      <c r="T15" s="183"/>
      <c r="U15" s="183"/>
      <c r="V15" s="183"/>
      <c r="W15" s="183"/>
      <c r="X15" s="183"/>
      <c r="Y15" s="184"/>
      <c r="Z15" s="245"/>
      <c r="AA15" s="183"/>
      <c r="AB15" s="183"/>
      <c r="AC15" s="184"/>
    </row>
    <row r="16" spans="1:30" ht="24" customHeight="1">
      <c r="A16" s="244" t="s">
        <v>104</v>
      </c>
      <c r="B16" s="187"/>
      <c r="C16" s="187"/>
      <c r="D16" s="187"/>
      <c r="E16" s="187"/>
      <c r="F16" s="188"/>
      <c r="G16" s="253"/>
      <c r="H16" s="183"/>
      <c r="I16" s="183"/>
      <c r="J16" s="183"/>
      <c r="K16" s="183"/>
      <c r="L16" s="183"/>
      <c r="M16" s="183"/>
      <c r="N16" s="183"/>
      <c r="O16" s="183"/>
      <c r="P16" s="183"/>
      <c r="Q16" s="184"/>
      <c r="R16" s="246"/>
      <c r="S16" s="183"/>
      <c r="T16" s="183"/>
      <c r="U16" s="183"/>
      <c r="V16" s="183"/>
      <c r="W16" s="183"/>
      <c r="X16" s="183"/>
      <c r="Y16" s="184"/>
      <c r="Z16" s="245"/>
      <c r="AA16" s="183"/>
      <c r="AB16" s="183"/>
      <c r="AC16" s="184"/>
    </row>
    <row r="17" spans="1:33" ht="24" customHeight="1">
      <c r="A17" s="244" t="s">
        <v>105</v>
      </c>
      <c r="B17" s="187"/>
      <c r="C17" s="187"/>
      <c r="D17" s="187"/>
      <c r="E17" s="187"/>
      <c r="F17" s="188"/>
      <c r="G17" s="253"/>
      <c r="H17" s="183"/>
      <c r="I17" s="183"/>
      <c r="J17" s="183"/>
      <c r="K17" s="183"/>
      <c r="L17" s="183"/>
      <c r="M17" s="183"/>
      <c r="N17" s="183"/>
      <c r="O17" s="183"/>
      <c r="P17" s="183"/>
      <c r="Q17" s="184"/>
      <c r="R17" s="246"/>
      <c r="S17" s="183"/>
      <c r="T17" s="183"/>
      <c r="U17" s="183"/>
      <c r="V17" s="183"/>
      <c r="W17" s="183"/>
      <c r="X17" s="183"/>
      <c r="Y17" s="184"/>
      <c r="Z17" s="245"/>
      <c r="AA17" s="183"/>
      <c r="AB17" s="183"/>
      <c r="AC17" s="184"/>
    </row>
    <row r="18" spans="1:33" ht="24" customHeight="1">
      <c r="A18" s="244" t="s">
        <v>106</v>
      </c>
      <c r="B18" s="187"/>
      <c r="C18" s="187"/>
      <c r="D18" s="187"/>
      <c r="E18" s="187"/>
      <c r="F18" s="188"/>
      <c r="G18" s="253"/>
      <c r="H18" s="183"/>
      <c r="I18" s="183"/>
      <c r="J18" s="183"/>
      <c r="K18" s="183"/>
      <c r="L18" s="183"/>
      <c r="M18" s="183"/>
      <c r="N18" s="183"/>
      <c r="O18" s="183"/>
      <c r="P18" s="183"/>
      <c r="Q18" s="184"/>
      <c r="R18" s="246"/>
      <c r="S18" s="183"/>
      <c r="T18" s="183"/>
      <c r="U18" s="183"/>
      <c r="V18" s="183"/>
      <c r="W18" s="183"/>
      <c r="X18" s="183"/>
      <c r="Y18" s="184"/>
      <c r="Z18" s="245"/>
      <c r="AA18" s="183"/>
      <c r="AB18" s="183"/>
      <c r="AC18" s="184"/>
    </row>
    <row r="19" spans="1:33" ht="24" customHeight="1">
      <c r="A19" s="244" t="s">
        <v>107</v>
      </c>
      <c r="B19" s="187"/>
      <c r="C19" s="187"/>
      <c r="D19" s="187"/>
      <c r="E19" s="187"/>
      <c r="F19" s="188"/>
      <c r="G19" s="253"/>
      <c r="H19" s="183"/>
      <c r="I19" s="183"/>
      <c r="J19" s="183"/>
      <c r="K19" s="183"/>
      <c r="L19" s="183"/>
      <c r="M19" s="183"/>
      <c r="N19" s="183"/>
      <c r="O19" s="183"/>
      <c r="P19" s="183"/>
      <c r="Q19" s="184"/>
      <c r="R19" s="246"/>
      <c r="S19" s="183"/>
      <c r="T19" s="183"/>
      <c r="U19" s="183"/>
      <c r="V19" s="183"/>
      <c r="W19" s="183"/>
      <c r="X19" s="183"/>
      <c r="Y19" s="184"/>
      <c r="Z19" s="245"/>
      <c r="AA19" s="183"/>
      <c r="AB19" s="183"/>
      <c r="AC19" s="184"/>
    </row>
    <row r="20" spans="1:33" ht="24" customHeight="1">
      <c r="A20" s="244" t="s">
        <v>108</v>
      </c>
      <c r="B20" s="187"/>
      <c r="C20" s="187"/>
      <c r="D20" s="187"/>
      <c r="E20" s="187"/>
      <c r="F20" s="188"/>
      <c r="G20" s="253"/>
      <c r="H20" s="183"/>
      <c r="I20" s="183"/>
      <c r="J20" s="183"/>
      <c r="K20" s="183"/>
      <c r="L20" s="183"/>
      <c r="M20" s="183"/>
      <c r="N20" s="183"/>
      <c r="O20" s="183"/>
      <c r="P20" s="183"/>
      <c r="Q20" s="184"/>
      <c r="R20" s="246"/>
      <c r="S20" s="183"/>
      <c r="T20" s="183"/>
      <c r="U20" s="183"/>
      <c r="V20" s="183"/>
      <c r="W20" s="183"/>
      <c r="X20" s="183"/>
      <c r="Y20" s="184"/>
      <c r="Z20" s="245"/>
      <c r="AA20" s="183"/>
      <c r="AB20" s="183"/>
      <c r="AC20" s="184"/>
    </row>
    <row r="21" spans="1:33" ht="24" customHeight="1">
      <c r="A21" s="244" t="s">
        <v>109</v>
      </c>
      <c r="B21" s="187"/>
      <c r="C21" s="187"/>
      <c r="D21" s="187"/>
      <c r="E21" s="187"/>
      <c r="F21" s="188"/>
      <c r="G21" s="253"/>
      <c r="H21" s="183"/>
      <c r="I21" s="183"/>
      <c r="J21" s="183"/>
      <c r="K21" s="183"/>
      <c r="L21" s="183"/>
      <c r="M21" s="183"/>
      <c r="N21" s="183"/>
      <c r="O21" s="183"/>
      <c r="P21" s="183"/>
      <c r="Q21" s="184"/>
      <c r="R21" s="246"/>
      <c r="S21" s="183"/>
      <c r="T21" s="183"/>
      <c r="U21" s="183"/>
      <c r="V21" s="183"/>
      <c r="W21" s="183"/>
      <c r="X21" s="183"/>
      <c r="Y21" s="184"/>
      <c r="Z21" s="245"/>
      <c r="AA21" s="183"/>
      <c r="AB21" s="183"/>
      <c r="AC21" s="184"/>
    </row>
    <row r="22" spans="1:33" ht="24" customHeight="1">
      <c r="A22" s="244" t="s">
        <v>110</v>
      </c>
      <c r="B22" s="187"/>
      <c r="C22" s="187"/>
      <c r="D22" s="187"/>
      <c r="E22" s="187"/>
      <c r="F22" s="188"/>
      <c r="G22" s="253"/>
      <c r="H22" s="183"/>
      <c r="I22" s="183"/>
      <c r="J22" s="183"/>
      <c r="K22" s="183"/>
      <c r="L22" s="183"/>
      <c r="M22" s="183"/>
      <c r="N22" s="183"/>
      <c r="O22" s="183"/>
      <c r="P22" s="183"/>
      <c r="Q22" s="184"/>
      <c r="R22" s="246"/>
      <c r="S22" s="183"/>
      <c r="T22" s="183"/>
      <c r="U22" s="183"/>
      <c r="V22" s="183"/>
      <c r="W22" s="183"/>
      <c r="X22" s="183"/>
      <c r="Y22" s="184"/>
      <c r="Z22" s="245"/>
      <c r="AA22" s="183"/>
      <c r="AB22" s="183"/>
      <c r="AC22" s="184"/>
    </row>
    <row r="23" spans="1:33" ht="24" customHeight="1">
      <c r="A23" s="244" t="s">
        <v>111</v>
      </c>
      <c r="B23" s="187"/>
      <c r="C23" s="187"/>
      <c r="D23" s="187"/>
      <c r="E23" s="187"/>
      <c r="F23" s="188"/>
      <c r="G23" s="253"/>
      <c r="H23" s="183"/>
      <c r="I23" s="183"/>
      <c r="J23" s="183"/>
      <c r="K23" s="183"/>
      <c r="L23" s="183"/>
      <c r="M23" s="183"/>
      <c r="N23" s="183"/>
      <c r="O23" s="183"/>
      <c r="P23" s="183"/>
      <c r="Q23" s="184"/>
      <c r="R23" s="246"/>
      <c r="S23" s="183"/>
      <c r="T23" s="183"/>
      <c r="U23" s="183"/>
      <c r="V23" s="183"/>
      <c r="W23" s="183"/>
      <c r="X23" s="183"/>
      <c r="Y23" s="184"/>
      <c r="Z23" s="245"/>
      <c r="AA23" s="183"/>
      <c r="AB23" s="183"/>
      <c r="AC23" s="184"/>
    </row>
    <row r="24" spans="1:33" ht="24" customHeight="1">
      <c r="A24" s="244" t="s">
        <v>112</v>
      </c>
      <c r="B24" s="187"/>
      <c r="C24" s="187"/>
      <c r="D24" s="187"/>
      <c r="E24" s="187"/>
      <c r="F24" s="188"/>
      <c r="G24" s="253"/>
      <c r="H24" s="183"/>
      <c r="I24" s="183"/>
      <c r="J24" s="183"/>
      <c r="K24" s="183"/>
      <c r="L24" s="183"/>
      <c r="M24" s="183"/>
      <c r="N24" s="183"/>
      <c r="O24" s="183"/>
      <c r="P24" s="183"/>
      <c r="Q24" s="184"/>
      <c r="R24" s="246"/>
      <c r="S24" s="183"/>
      <c r="T24" s="183"/>
      <c r="U24" s="183"/>
      <c r="V24" s="183"/>
      <c r="W24" s="183"/>
      <c r="X24" s="183"/>
      <c r="Y24" s="184"/>
      <c r="Z24" s="245"/>
      <c r="AA24" s="183"/>
      <c r="AB24" s="183"/>
      <c r="AC24" s="184"/>
    </row>
    <row r="25" spans="1:33" ht="24" customHeight="1">
      <c r="A25" s="244" t="s">
        <v>113</v>
      </c>
      <c r="B25" s="187"/>
      <c r="C25" s="187"/>
      <c r="D25" s="187"/>
      <c r="E25" s="187"/>
      <c r="F25" s="188"/>
      <c r="G25" s="253"/>
      <c r="H25" s="183"/>
      <c r="I25" s="183"/>
      <c r="J25" s="183"/>
      <c r="K25" s="183"/>
      <c r="L25" s="183"/>
      <c r="M25" s="183"/>
      <c r="N25" s="183"/>
      <c r="O25" s="183"/>
      <c r="P25" s="183"/>
      <c r="Q25" s="184"/>
      <c r="R25" s="246"/>
      <c r="S25" s="183"/>
      <c r="T25" s="183"/>
      <c r="U25" s="183"/>
      <c r="V25" s="183"/>
      <c r="W25" s="183"/>
      <c r="X25" s="183"/>
      <c r="Y25" s="184"/>
      <c r="Z25" s="245"/>
      <c r="AA25" s="183"/>
      <c r="AB25" s="183"/>
      <c r="AC25" s="184"/>
    </row>
    <row r="26" spans="1:33" ht="24" customHeight="1">
      <c r="A26" s="244" t="s">
        <v>114</v>
      </c>
      <c r="B26" s="187"/>
      <c r="C26" s="187"/>
      <c r="D26" s="187"/>
      <c r="E26" s="187"/>
      <c r="F26" s="188"/>
      <c r="G26" s="253"/>
      <c r="H26" s="183"/>
      <c r="I26" s="183"/>
      <c r="J26" s="183"/>
      <c r="K26" s="183"/>
      <c r="L26" s="183"/>
      <c r="M26" s="183"/>
      <c r="N26" s="183"/>
      <c r="O26" s="183"/>
      <c r="P26" s="183"/>
      <c r="Q26" s="184"/>
      <c r="R26" s="246"/>
      <c r="S26" s="183"/>
      <c r="T26" s="183"/>
      <c r="U26" s="183"/>
      <c r="V26" s="183"/>
      <c r="W26" s="183"/>
      <c r="X26" s="183"/>
      <c r="Y26" s="184"/>
      <c r="Z26" s="245"/>
      <c r="AA26" s="183"/>
      <c r="AB26" s="183"/>
      <c r="AC26" s="184"/>
    </row>
    <row r="27" spans="1:33" ht="24" customHeight="1">
      <c r="A27" s="244" t="s">
        <v>115</v>
      </c>
      <c r="B27" s="187"/>
      <c r="C27" s="187"/>
      <c r="D27" s="187"/>
      <c r="E27" s="187"/>
      <c r="F27" s="188"/>
      <c r="G27" s="253"/>
      <c r="H27" s="183"/>
      <c r="I27" s="183"/>
      <c r="J27" s="183"/>
      <c r="K27" s="183"/>
      <c r="L27" s="183"/>
      <c r="M27" s="183"/>
      <c r="N27" s="183"/>
      <c r="O27" s="183"/>
      <c r="P27" s="183"/>
      <c r="Q27" s="184"/>
      <c r="R27" s="246"/>
      <c r="S27" s="183"/>
      <c r="T27" s="183"/>
      <c r="U27" s="183"/>
      <c r="V27" s="183"/>
      <c r="W27" s="183"/>
      <c r="X27" s="183"/>
      <c r="Y27" s="184"/>
      <c r="Z27" s="245"/>
      <c r="AA27" s="183"/>
      <c r="AB27" s="183"/>
      <c r="AC27" s="184"/>
    </row>
    <row r="28" spans="1:33" ht="25" customHeight="1">
      <c r="A28" s="251" t="s">
        <v>116</v>
      </c>
      <c r="B28" s="212"/>
      <c r="C28" s="212"/>
      <c r="D28" s="212"/>
      <c r="E28" s="212"/>
      <c r="F28" s="212"/>
      <c r="G28" s="212"/>
      <c r="H28" s="212"/>
      <c r="I28" s="212"/>
      <c r="J28" s="212"/>
      <c r="K28" s="212"/>
      <c r="L28" s="212"/>
      <c r="M28" s="212"/>
      <c r="N28" s="212"/>
      <c r="O28" s="212"/>
      <c r="P28" s="212"/>
      <c r="Q28" s="212"/>
      <c r="R28" s="212"/>
      <c r="S28" s="212"/>
      <c r="T28" s="212"/>
      <c r="U28" s="212"/>
      <c r="V28" s="212"/>
      <c r="W28" s="212"/>
      <c r="X28" s="212"/>
      <c r="Y28" s="212"/>
      <c r="Z28" s="212"/>
      <c r="AA28" s="212"/>
      <c r="AB28" s="212"/>
      <c r="AC28" s="212"/>
      <c r="AG28" s="111"/>
    </row>
    <row r="29" spans="1:33" ht="25" customHeight="1">
      <c r="A29" s="252"/>
      <c r="B29" s="252"/>
      <c r="C29" s="252"/>
      <c r="D29" s="252"/>
      <c r="E29" s="252"/>
      <c r="F29" s="252"/>
      <c r="G29" s="252"/>
      <c r="H29" s="252"/>
      <c r="I29" s="252"/>
      <c r="J29" s="252"/>
      <c r="K29" s="252"/>
      <c r="L29" s="252"/>
      <c r="M29" s="252"/>
      <c r="N29" s="252"/>
      <c r="O29" s="252"/>
      <c r="P29" s="252"/>
      <c r="Q29" s="252"/>
      <c r="R29" s="252"/>
      <c r="S29" s="252"/>
      <c r="T29" s="252"/>
      <c r="U29" s="252"/>
      <c r="V29" s="252"/>
      <c r="W29" s="252"/>
      <c r="X29" s="252"/>
      <c r="Y29" s="252"/>
      <c r="Z29" s="252"/>
      <c r="AA29" s="252"/>
      <c r="AB29" s="252"/>
      <c r="AC29" s="252"/>
    </row>
    <row r="30" spans="1:33" ht="13" customHeight="1">
      <c r="A30" s="247" t="s">
        <v>97</v>
      </c>
      <c r="B30" s="212"/>
      <c r="C30" s="212"/>
      <c r="D30" s="212"/>
      <c r="E30" s="212"/>
      <c r="F30" s="213"/>
      <c r="G30" s="256" t="s">
        <v>117</v>
      </c>
      <c r="H30" s="212"/>
      <c r="I30" s="212"/>
      <c r="J30" s="212"/>
      <c r="K30" s="212"/>
      <c r="L30" s="212"/>
      <c r="M30" s="212"/>
      <c r="N30" s="212"/>
      <c r="O30" s="212"/>
      <c r="P30" s="212"/>
      <c r="Q30" s="212"/>
      <c r="R30" s="212"/>
      <c r="S30" s="212"/>
      <c r="T30" s="212"/>
      <c r="U30" s="212"/>
      <c r="V30" s="212"/>
      <c r="W30" s="212"/>
      <c r="X30" s="212"/>
      <c r="Y30" s="212"/>
      <c r="Z30" s="247" t="s">
        <v>100</v>
      </c>
      <c r="AA30" s="212"/>
      <c r="AB30" s="212"/>
      <c r="AC30" s="213"/>
    </row>
    <row r="31" spans="1:33" ht="13" customHeight="1">
      <c r="A31" s="214"/>
      <c r="B31" s="198"/>
      <c r="C31" s="198"/>
      <c r="D31" s="198"/>
      <c r="E31" s="198"/>
      <c r="F31" s="199"/>
      <c r="G31" s="214"/>
      <c r="H31" s="198"/>
      <c r="I31" s="198"/>
      <c r="J31" s="198"/>
      <c r="K31" s="198"/>
      <c r="L31" s="198"/>
      <c r="M31" s="198"/>
      <c r="N31" s="198"/>
      <c r="O31" s="198"/>
      <c r="P31" s="198"/>
      <c r="Q31" s="198"/>
      <c r="R31" s="198"/>
      <c r="S31" s="198"/>
      <c r="T31" s="198"/>
      <c r="U31" s="198"/>
      <c r="V31" s="198"/>
      <c r="W31" s="198"/>
      <c r="X31" s="198"/>
      <c r="Y31" s="198"/>
      <c r="Z31" s="214"/>
      <c r="AA31" s="198"/>
      <c r="AB31" s="198"/>
      <c r="AC31" s="199"/>
    </row>
    <row r="32" spans="1:33" ht="24" customHeight="1">
      <c r="A32" s="244">
        <v>1</v>
      </c>
      <c r="B32" s="187"/>
      <c r="C32" s="187"/>
      <c r="D32" s="187"/>
      <c r="E32" s="187"/>
      <c r="F32" s="188"/>
      <c r="G32" s="260" t="s">
        <v>119</v>
      </c>
      <c r="H32" s="187"/>
      <c r="I32" s="187"/>
      <c r="J32" s="187"/>
      <c r="K32" s="187"/>
      <c r="L32" s="187"/>
      <c r="M32" s="187"/>
      <c r="N32" s="187"/>
      <c r="O32" s="187"/>
      <c r="P32" s="187"/>
      <c r="Q32" s="187"/>
      <c r="R32" s="187"/>
      <c r="S32" s="187"/>
      <c r="T32" s="187"/>
      <c r="U32" s="187"/>
      <c r="V32" s="187"/>
      <c r="W32" s="187"/>
      <c r="X32" s="187"/>
      <c r="Y32" s="187"/>
      <c r="Z32" s="248"/>
      <c r="AA32" s="249"/>
      <c r="AB32" s="249"/>
      <c r="AC32" s="250"/>
    </row>
    <row r="33" spans="1:29" ht="24" customHeight="1">
      <c r="A33" s="244">
        <v>2</v>
      </c>
      <c r="B33" s="187"/>
      <c r="C33" s="187"/>
      <c r="D33" s="187"/>
      <c r="E33" s="187"/>
      <c r="F33" s="188"/>
      <c r="G33" s="260" t="s">
        <v>121</v>
      </c>
      <c r="H33" s="187"/>
      <c r="I33" s="187"/>
      <c r="J33" s="187"/>
      <c r="K33" s="187"/>
      <c r="L33" s="187"/>
      <c r="M33" s="187"/>
      <c r="N33" s="187"/>
      <c r="O33" s="187"/>
      <c r="P33" s="187"/>
      <c r="Q33" s="187"/>
      <c r="R33" s="187"/>
      <c r="S33" s="187"/>
      <c r="T33" s="187"/>
      <c r="U33" s="187"/>
      <c r="V33" s="187"/>
      <c r="W33" s="187"/>
      <c r="X33" s="187"/>
      <c r="Y33" s="187"/>
      <c r="Z33" s="245"/>
      <c r="AA33" s="183"/>
      <c r="AB33" s="183"/>
      <c r="AC33" s="184"/>
    </row>
  </sheetData>
  <sheetProtection algorithmName="SHA-512" hashValue="+apt1TVh/RDM9JLE8X9JtQ+AB79D3fDhiczc//kBvSgVUU+MDPJ5cttRFDXn0sC7a+B9yryix0CW0RO74q8gzw==" saltValue="tUH12ufl6V/p7cg55Ew8fg==" spinCount="100000" sheet="1" objects="1" scenarios="1" selectLockedCells="1"/>
  <mergeCells count="80">
    <mergeCell ref="A1:AC2"/>
    <mergeCell ref="G21:Q21"/>
    <mergeCell ref="R14:Y14"/>
    <mergeCell ref="R23:Y23"/>
    <mergeCell ref="R13:Y13"/>
    <mergeCell ref="A20:F20"/>
    <mergeCell ref="R15:Y15"/>
    <mergeCell ref="Z20:AC20"/>
    <mergeCell ref="V3:W3"/>
    <mergeCell ref="A6:AC9"/>
    <mergeCell ref="A11:F12"/>
    <mergeCell ref="AB3:AC3"/>
    <mergeCell ref="A17:F17"/>
    <mergeCell ref="A19:F19"/>
    <mergeCell ref="A15:F15"/>
    <mergeCell ref="Z19:AC19"/>
    <mergeCell ref="A24:F24"/>
    <mergeCell ref="G16:Q16"/>
    <mergeCell ref="A32:F32"/>
    <mergeCell ref="R24:Y24"/>
    <mergeCell ref="A26:F26"/>
    <mergeCell ref="G22:Q22"/>
    <mergeCell ref="A16:F16"/>
    <mergeCell ref="A18:F18"/>
    <mergeCell ref="G20:Q20"/>
    <mergeCell ref="R22:Y22"/>
    <mergeCell ref="G32:Y32"/>
    <mergeCell ref="A23:F23"/>
    <mergeCell ref="A22:F22"/>
    <mergeCell ref="A21:F21"/>
    <mergeCell ref="G24:Q24"/>
    <mergeCell ref="G26:Q26"/>
    <mergeCell ref="G33:Y33"/>
    <mergeCell ref="Z17:AC17"/>
    <mergeCell ref="O5:AD5"/>
    <mergeCell ref="Z11:AC12"/>
    <mergeCell ref="G11:Q12"/>
    <mergeCell ref="R27:Y27"/>
    <mergeCell ref="Z33:AC33"/>
    <mergeCell ref="G13:Q13"/>
    <mergeCell ref="Z26:AC26"/>
    <mergeCell ref="G15:Q15"/>
    <mergeCell ref="Z16:AC16"/>
    <mergeCell ref="Z25:AC25"/>
    <mergeCell ref="G18:Q18"/>
    <mergeCell ref="R26:Y26"/>
    <mergeCell ref="Z23:AC23"/>
    <mergeCell ref="G27:Q27"/>
    <mergeCell ref="A13:F13"/>
    <mergeCell ref="A33:F33"/>
    <mergeCell ref="Y3:Z3"/>
    <mergeCell ref="Z13:AC13"/>
    <mergeCell ref="G17:Q17"/>
    <mergeCell ref="R19:Y19"/>
    <mergeCell ref="Z15:AC15"/>
    <mergeCell ref="G19:Q19"/>
    <mergeCell ref="R11:Y12"/>
    <mergeCell ref="A25:F25"/>
    <mergeCell ref="R20:Y20"/>
    <mergeCell ref="A27:F27"/>
    <mergeCell ref="G30:Y31"/>
    <mergeCell ref="G14:Q14"/>
    <mergeCell ref="G23:Q23"/>
    <mergeCell ref="R25:Y25"/>
    <mergeCell ref="A14:F14"/>
    <mergeCell ref="Z18:AC18"/>
    <mergeCell ref="R16:Y16"/>
    <mergeCell ref="A30:F31"/>
    <mergeCell ref="Z32:AC32"/>
    <mergeCell ref="Z14:AC14"/>
    <mergeCell ref="R17:Y17"/>
    <mergeCell ref="Z30:AC31"/>
    <mergeCell ref="A28:AC29"/>
    <mergeCell ref="Z27:AC27"/>
    <mergeCell ref="Z24:AC24"/>
    <mergeCell ref="R18:Y18"/>
    <mergeCell ref="G25:Q25"/>
    <mergeCell ref="Z22:AC22"/>
    <mergeCell ref="R21:Y21"/>
    <mergeCell ref="Z21:AC21"/>
  </mergeCells>
  <phoneticPr fontId="1"/>
  <printOptions horizontalCentered="1"/>
  <pageMargins left="0.70866141732283472" right="0.70866141732283472" top="0.74803149606299213" bottom="0.74803149606299213" header="0.31496062992125978" footer="0.31496062992125978"/>
  <pageSetup paperSize="9" scale="93"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W116"/>
  <sheetViews>
    <sheetView showGridLines="0" zoomScale="70" zoomScaleNormal="70" zoomScaleSheetLayoutView="80" workbookViewId="0">
      <pane xSplit="1" ySplit="12" topLeftCell="C13" activePane="bottomRight" state="frozen"/>
      <selection activeCell="H9" sqref="H9"/>
      <selection pane="topRight" activeCell="H9" sqref="H9"/>
      <selection pane="bottomLeft" activeCell="H9" sqref="H9"/>
      <selection pane="bottomRight" activeCell="C13" sqref="C13"/>
    </sheetView>
  </sheetViews>
  <sheetFormatPr defaultColWidth="9" defaultRowHeight="18" customHeight="1"/>
  <cols>
    <col min="1" max="1" width="5" style="4" customWidth="1"/>
    <col min="2" max="2" width="28.25" style="4" hidden="1" customWidth="1"/>
    <col min="3" max="3" width="13.58203125" style="4" customWidth="1"/>
    <col min="4" max="4" width="21.33203125" style="4" customWidth="1"/>
    <col min="5" max="5" width="41.58203125" style="4" customWidth="1"/>
    <col min="6" max="6" width="9" style="4" customWidth="1"/>
    <col min="7" max="8" width="9" style="5" customWidth="1"/>
    <col min="9" max="9" width="14.58203125" style="6" customWidth="1"/>
    <col min="10" max="10" width="14" style="7" bestFit="1" customWidth="1"/>
    <col min="11" max="11" width="10.5" style="4" customWidth="1"/>
    <col min="12" max="12" width="25.58203125" style="5" customWidth="1"/>
    <col min="13" max="13" width="8.75" style="5" customWidth="1"/>
    <col min="14" max="14" width="15.58203125" style="8" customWidth="1"/>
    <col min="15" max="15" width="12.5" style="8" customWidth="1"/>
    <col min="16" max="16" width="10.08203125" style="8" customWidth="1"/>
    <col min="17" max="17" width="13.58203125" style="5" customWidth="1"/>
    <col min="18" max="18" width="14.33203125" style="4" customWidth="1"/>
    <col min="19" max="19" width="29.08203125" style="5" customWidth="1"/>
    <col min="20" max="20" width="9.33203125" style="5" customWidth="1"/>
    <col min="21" max="21" width="13.83203125" style="5" customWidth="1"/>
    <col min="22" max="25" width="9" style="5" customWidth="1"/>
    <col min="26" max="16384" width="9" style="5"/>
  </cols>
  <sheetData>
    <row r="1" spans="1:23" ht="5.5" customHeight="1"/>
    <row r="2" spans="1:23" ht="26.5" customHeight="1">
      <c r="A2" s="27" t="str">
        <f>【入力シート】!C1&amp;【入力シート】!D1&amp;"年度杉並区介護職員・介護支援専門員居住支援手当事業補助金交付申請対象職員一覧"</f>
        <v>令和８年度杉並区介護職員・介護支援専門員居住支援手当事業補助金交付申請対象職員一覧</v>
      </c>
      <c r="B2" s="9"/>
      <c r="P2" s="92"/>
      <c r="Q2" s="93" t="s">
        <v>122</v>
      </c>
    </row>
    <row r="3" spans="1:23" s="96" customFormat="1" ht="28.5" customHeight="1">
      <c r="A3" s="94"/>
      <c r="B3" s="94"/>
      <c r="C3" s="95" t="s">
        <v>123</v>
      </c>
      <c r="D3" s="272" t="str">
        <f>IF(【入力シート】!J27="","",【入力シート】!J27)</f>
        <v/>
      </c>
      <c r="E3" s="198"/>
      <c r="F3" s="94"/>
      <c r="I3" s="97"/>
      <c r="J3" s="98"/>
      <c r="K3" s="94"/>
      <c r="R3" s="94"/>
    </row>
    <row r="4" spans="1:23" ht="18" customHeight="1">
      <c r="L4" s="99"/>
      <c r="N4" s="5"/>
      <c r="O4" s="5"/>
      <c r="P4" s="100" t="s">
        <v>124</v>
      </c>
      <c r="Q4" s="34">
        <f>SUM(Q13:Q112)</f>
        <v>0</v>
      </c>
    </row>
    <row r="5" spans="1:23" ht="18" customHeight="1">
      <c r="C5" s="12" t="str">
        <f>IF(COUNTIF(T13:T112,"月数オーバー！")&gt;0,"※黄色の行は申請対象月数が12か月を超えています。修正してから印刷してください。","")</f>
        <v/>
      </c>
      <c r="N5" s="5"/>
      <c r="O5" s="5"/>
      <c r="P5" s="100" t="s">
        <v>125</v>
      </c>
      <c r="Q5" s="34">
        <f>ROUNDUP(Q4*0.15,0)</f>
        <v>0</v>
      </c>
    </row>
    <row r="6" spans="1:23" ht="18" customHeight="1" thickBot="1">
      <c r="N6" s="5"/>
      <c r="O6" s="5"/>
      <c r="P6" s="100" t="s">
        <v>126</v>
      </c>
      <c r="Q6" s="34">
        <f>Q4+Q5</f>
        <v>0</v>
      </c>
    </row>
    <row r="7" spans="1:23" ht="18" customHeight="1" thickTop="1" thickBot="1">
      <c r="N7" s="5"/>
      <c r="O7" s="5"/>
      <c r="P7" s="100" t="s">
        <v>127</v>
      </c>
      <c r="Q7" s="37">
        <f>ROUNDDOWN((Q6),-3)</f>
        <v>0</v>
      </c>
    </row>
    <row r="8" spans="1:23" ht="5.15" customHeight="1" thickTop="1">
      <c r="N8" s="5"/>
      <c r="O8" s="5"/>
      <c r="P8" s="5"/>
    </row>
    <row r="9" spans="1:23" ht="5.15" customHeight="1">
      <c r="N9" s="5"/>
      <c r="O9" s="5"/>
      <c r="P9" s="5"/>
    </row>
    <row r="10" spans="1:23" ht="18" customHeight="1">
      <c r="M10" s="4" t="s">
        <v>305</v>
      </c>
      <c r="N10" s="13" t="s">
        <v>129</v>
      </c>
      <c r="O10" s="13" t="s">
        <v>130</v>
      </c>
      <c r="P10" s="13" t="s">
        <v>131</v>
      </c>
      <c r="Q10" s="4" t="s">
        <v>132</v>
      </c>
    </row>
    <row r="11" spans="1:23" s="14" customFormat="1" ht="26.5" customHeight="1">
      <c r="A11" s="270" t="s">
        <v>133</v>
      </c>
      <c r="B11" s="26"/>
      <c r="C11" s="268" t="s">
        <v>134</v>
      </c>
      <c r="D11" s="187"/>
      <c r="E11" s="188"/>
      <c r="F11" s="277" t="s">
        <v>135</v>
      </c>
      <c r="G11" s="187"/>
      <c r="H11" s="187"/>
      <c r="I11" s="188"/>
      <c r="J11" s="274" t="s">
        <v>136</v>
      </c>
      <c r="K11" s="273" t="s">
        <v>137</v>
      </c>
      <c r="L11" s="273" t="s">
        <v>275</v>
      </c>
      <c r="M11" s="273" t="s">
        <v>272</v>
      </c>
      <c r="N11" s="275" t="s">
        <v>139</v>
      </c>
      <c r="O11" s="275" t="s">
        <v>267</v>
      </c>
      <c r="P11" s="275" t="s">
        <v>141</v>
      </c>
      <c r="Q11" s="268" t="s">
        <v>142</v>
      </c>
    </row>
    <row r="12" spans="1:23" s="14" customFormat="1" ht="54.65" customHeight="1">
      <c r="A12" s="271"/>
      <c r="B12" s="25" t="s">
        <v>143</v>
      </c>
      <c r="C12" s="15" t="s">
        <v>144</v>
      </c>
      <c r="D12" s="15" t="s">
        <v>145</v>
      </c>
      <c r="E12" s="15" t="s">
        <v>146</v>
      </c>
      <c r="F12" s="16" t="s">
        <v>147</v>
      </c>
      <c r="G12" s="16" t="s">
        <v>148</v>
      </c>
      <c r="H12" s="16" t="s">
        <v>149</v>
      </c>
      <c r="I12" s="17" t="s">
        <v>150</v>
      </c>
      <c r="J12" s="271"/>
      <c r="K12" s="271"/>
      <c r="L12" s="271"/>
      <c r="M12" s="276"/>
      <c r="N12" s="269"/>
      <c r="O12" s="269"/>
      <c r="P12" s="269"/>
      <c r="Q12" s="269"/>
    </row>
    <row r="13" spans="1:23" ht="18" customHeight="1">
      <c r="A13" s="91">
        <v>1</v>
      </c>
      <c r="B13" s="91" t="str">
        <f t="shared" ref="B13:B44" si="0">C13&amp;D13</f>
        <v/>
      </c>
      <c r="C13" s="127"/>
      <c r="D13" s="127"/>
      <c r="E13" s="127"/>
      <c r="F13" s="127"/>
      <c r="G13" s="128"/>
      <c r="H13" s="128"/>
      <c r="I13" s="129"/>
      <c r="J13" s="127"/>
      <c r="K13" s="130" t="str">
        <f>IF(OR(J13="1",J13=1),"○","")</f>
        <v/>
      </c>
      <c r="L13" s="127"/>
      <c r="M13" s="131"/>
      <c r="N13" s="132" t="str">
        <f>IFERROR(VLOOKUP(J13,①【入力】就業規則等一覧!$A$13:$AC$35,26,FALSE),"")</f>
        <v/>
      </c>
      <c r="O13" s="133" t="str">
        <f t="shared" ref="O13:O44" si="1">IF(OR(AND(J13=1, L13="1.介護職員（５年目まで)"), L13="2.介護職員（６年目以降)", L13="3.介護支援専門員", L13="4.介護職員兼介護支援専門員"),10000, "")</f>
        <v/>
      </c>
      <c r="P13" s="133" t="str">
        <f>IF(O13="","",IF(N13&gt;=10000,10000,N13))</f>
        <v/>
      </c>
      <c r="Q13" s="134" t="str">
        <f t="shared" ref="Q13:Q44" si="2">IF(OR(M13="",O13=""),"",M13*P13)</f>
        <v/>
      </c>
      <c r="T13" s="18"/>
      <c r="W13" s="14"/>
    </row>
    <row r="14" spans="1:23" ht="18" customHeight="1">
      <c r="A14" s="91">
        <v>2</v>
      </c>
      <c r="B14" s="91" t="str">
        <f t="shared" si="0"/>
        <v/>
      </c>
      <c r="C14" s="127"/>
      <c r="D14" s="127"/>
      <c r="E14" s="127"/>
      <c r="F14" s="127"/>
      <c r="G14" s="128"/>
      <c r="H14" s="128"/>
      <c r="I14" s="129"/>
      <c r="J14" s="127"/>
      <c r="K14" s="130" t="str">
        <f t="shared" ref="K14:K77" si="3">IF(OR(J14="1",J14=1),"○","")</f>
        <v/>
      </c>
      <c r="L14" s="127"/>
      <c r="M14" s="131"/>
      <c r="N14" s="132" t="str">
        <f>IFERROR(VLOOKUP(J14,①【入力】就業規則等一覧!$A$13:$AC$35,26,FALSE),"")</f>
        <v/>
      </c>
      <c r="O14" s="133" t="str">
        <f t="shared" si="1"/>
        <v/>
      </c>
      <c r="P14" s="133" t="str">
        <f t="shared" ref="P14:P77" si="4">IF(O14="","",IF(N14&gt;=10000,10000,N14))</f>
        <v/>
      </c>
      <c r="Q14" s="134" t="str">
        <f t="shared" si="2"/>
        <v/>
      </c>
      <c r="T14" s="18"/>
    </row>
    <row r="15" spans="1:23" ht="18" customHeight="1">
      <c r="A15" s="91">
        <v>3</v>
      </c>
      <c r="B15" s="91" t="str">
        <f t="shared" si="0"/>
        <v/>
      </c>
      <c r="C15" s="127"/>
      <c r="D15" s="127"/>
      <c r="E15" s="127"/>
      <c r="F15" s="127"/>
      <c r="G15" s="128"/>
      <c r="H15" s="128"/>
      <c r="I15" s="129"/>
      <c r="J15" s="127"/>
      <c r="K15" s="130" t="str">
        <f t="shared" si="3"/>
        <v/>
      </c>
      <c r="L15" s="127"/>
      <c r="M15" s="131"/>
      <c r="N15" s="132" t="str">
        <f>IFERROR(VLOOKUP(J15,①【入力】就業規則等一覧!$A$13:$AC$35,26,FALSE),"")</f>
        <v/>
      </c>
      <c r="O15" s="133" t="str">
        <f t="shared" si="1"/>
        <v/>
      </c>
      <c r="P15" s="133" t="str">
        <f t="shared" si="4"/>
        <v/>
      </c>
      <c r="Q15" s="134" t="str">
        <f t="shared" si="2"/>
        <v/>
      </c>
      <c r="T15" s="18"/>
    </row>
    <row r="16" spans="1:23" ht="18" customHeight="1">
      <c r="A16" s="91">
        <v>4</v>
      </c>
      <c r="B16" s="91" t="str">
        <f t="shared" si="0"/>
        <v/>
      </c>
      <c r="C16" s="127"/>
      <c r="D16" s="127"/>
      <c r="E16" s="127"/>
      <c r="F16" s="127"/>
      <c r="G16" s="128"/>
      <c r="H16" s="128"/>
      <c r="I16" s="129"/>
      <c r="J16" s="127"/>
      <c r="K16" s="130" t="str">
        <f t="shared" si="3"/>
        <v/>
      </c>
      <c r="L16" s="127"/>
      <c r="M16" s="131"/>
      <c r="N16" s="132" t="str">
        <f>IFERROR(VLOOKUP(J16,①【入力】就業規則等一覧!$A$13:$AC$35,26,FALSE),"")</f>
        <v/>
      </c>
      <c r="O16" s="133" t="str">
        <f t="shared" si="1"/>
        <v/>
      </c>
      <c r="P16" s="133" t="str">
        <f t="shared" si="4"/>
        <v/>
      </c>
      <c r="Q16" s="134" t="str">
        <f t="shared" si="2"/>
        <v/>
      </c>
      <c r="T16" s="18"/>
    </row>
    <row r="17" spans="1:23" ht="18" customHeight="1">
      <c r="A17" s="91">
        <v>5</v>
      </c>
      <c r="B17" s="91" t="str">
        <f t="shared" si="0"/>
        <v/>
      </c>
      <c r="C17" s="127"/>
      <c r="D17" s="127"/>
      <c r="E17" s="127"/>
      <c r="F17" s="127"/>
      <c r="G17" s="128"/>
      <c r="H17" s="128"/>
      <c r="I17" s="129"/>
      <c r="J17" s="127"/>
      <c r="K17" s="130" t="str">
        <f t="shared" si="3"/>
        <v/>
      </c>
      <c r="L17" s="127"/>
      <c r="M17" s="131"/>
      <c r="N17" s="132" t="str">
        <f>IFERROR(VLOOKUP(J17,①【入力】就業規則等一覧!$A$13:$AC$35,26,FALSE),"")</f>
        <v/>
      </c>
      <c r="O17" s="133" t="str">
        <f t="shared" si="1"/>
        <v/>
      </c>
      <c r="P17" s="133" t="str">
        <f t="shared" si="4"/>
        <v/>
      </c>
      <c r="Q17" s="134" t="str">
        <f t="shared" si="2"/>
        <v/>
      </c>
      <c r="T17" s="18"/>
    </row>
    <row r="18" spans="1:23" ht="18" customHeight="1">
      <c r="A18" s="91">
        <v>6</v>
      </c>
      <c r="B18" s="91" t="str">
        <f t="shared" si="0"/>
        <v/>
      </c>
      <c r="C18" s="127"/>
      <c r="D18" s="127"/>
      <c r="E18" s="127"/>
      <c r="F18" s="127"/>
      <c r="G18" s="128"/>
      <c r="H18" s="128"/>
      <c r="I18" s="129"/>
      <c r="J18" s="127"/>
      <c r="K18" s="130" t="str">
        <f t="shared" si="3"/>
        <v/>
      </c>
      <c r="L18" s="127"/>
      <c r="M18" s="131"/>
      <c r="N18" s="132" t="str">
        <f>IFERROR(VLOOKUP(J18,①【入力】就業規則等一覧!$A$13:$AC$35,26,FALSE),"")</f>
        <v/>
      </c>
      <c r="O18" s="133" t="str">
        <f t="shared" si="1"/>
        <v/>
      </c>
      <c r="P18" s="133" t="str">
        <f t="shared" si="4"/>
        <v/>
      </c>
      <c r="Q18" s="134" t="str">
        <f t="shared" si="2"/>
        <v/>
      </c>
      <c r="T18" s="18"/>
    </row>
    <row r="19" spans="1:23" ht="18" customHeight="1">
      <c r="A19" s="91">
        <v>7</v>
      </c>
      <c r="B19" s="91" t="str">
        <f t="shared" si="0"/>
        <v/>
      </c>
      <c r="C19" s="127"/>
      <c r="D19" s="127"/>
      <c r="E19" s="127"/>
      <c r="F19" s="127"/>
      <c r="G19" s="128"/>
      <c r="H19" s="128"/>
      <c r="I19" s="129"/>
      <c r="J19" s="127"/>
      <c r="K19" s="130" t="str">
        <f t="shared" si="3"/>
        <v/>
      </c>
      <c r="L19" s="127"/>
      <c r="M19" s="131"/>
      <c r="N19" s="132" t="str">
        <f>IFERROR(VLOOKUP(J19,①【入力】就業規則等一覧!$A$13:$AC$35,26,FALSE),"")</f>
        <v/>
      </c>
      <c r="O19" s="133" t="str">
        <f t="shared" si="1"/>
        <v/>
      </c>
      <c r="P19" s="133" t="str">
        <f t="shared" si="4"/>
        <v/>
      </c>
      <c r="Q19" s="134" t="str">
        <f t="shared" si="2"/>
        <v/>
      </c>
      <c r="T19" s="18"/>
    </row>
    <row r="20" spans="1:23" ht="18" customHeight="1">
      <c r="A20" s="91">
        <v>8</v>
      </c>
      <c r="B20" s="91" t="str">
        <f t="shared" si="0"/>
        <v/>
      </c>
      <c r="C20" s="127"/>
      <c r="D20" s="127"/>
      <c r="E20" s="127"/>
      <c r="F20" s="127"/>
      <c r="G20" s="128"/>
      <c r="H20" s="128"/>
      <c r="I20" s="129"/>
      <c r="J20" s="127"/>
      <c r="K20" s="130" t="str">
        <f t="shared" si="3"/>
        <v/>
      </c>
      <c r="L20" s="127"/>
      <c r="M20" s="131"/>
      <c r="N20" s="132" t="str">
        <f>IFERROR(VLOOKUP(J20,①【入力】就業規則等一覧!$A$13:$AC$35,26,FALSE),"")</f>
        <v/>
      </c>
      <c r="O20" s="133" t="str">
        <f t="shared" si="1"/>
        <v/>
      </c>
      <c r="P20" s="133" t="str">
        <f t="shared" si="4"/>
        <v/>
      </c>
      <c r="Q20" s="134" t="str">
        <f t="shared" si="2"/>
        <v/>
      </c>
      <c r="T20" s="18"/>
    </row>
    <row r="21" spans="1:23" ht="18" customHeight="1">
      <c r="A21" s="91">
        <v>9</v>
      </c>
      <c r="B21" s="91" t="str">
        <f t="shared" si="0"/>
        <v/>
      </c>
      <c r="C21" s="127"/>
      <c r="D21" s="127"/>
      <c r="E21" s="127"/>
      <c r="F21" s="127"/>
      <c r="G21" s="128"/>
      <c r="H21" s="128"/>
      <c r="I21" s="129"/>
      <c r="J21" s="127"/>
      <c r="K21" s="130" t="str">
        <f t="shared" si="3"/>
        <v/>
      </c>
      <c r="L21" s="127"/>
      <c r="M21" s="131"/>
      <c r="N21" s="132" t="str">
        <f>IFERROR(VLOOKUP(J21,①【入力】就業規則等一覧!$A$13:$AC$35,26,FALSE),"")</f>
        <v/>
      </c>
      <c r="O21" s="133" t="str">
        <f t="shared" si="1"/>
        <v/>
      </c>
      <c r="P21" s="133" t="str">
        <f t="shared" si="4"/>
        <v/>
      </c>
      <c r="Q21" s="134" t="str">
        <f t="shared" si="2"/>
        <v/>
      </c>
      <c r="T21" s="18"/>
    </row>
    <row r="22" spans="1:23" ht="18" customHeight="1">
      <c r="A22" s="91">
        <v>10</v>
      </c>
      <c r="B22" s="91" t="str">
        <f t="shared" si="0"/>
        <v/>
      </c>
      <c r="C22" s="127"/>
      <c r="D22" s="127"/>
      <c r="E22" s="127"/>
      <c r="F22" s="127"/>
      <c r="G22" s="128"/>
      <c r="H22" s="128"/>
      <c r="I22" s="129"/>
      <c r="J22" s="127"/>
      <c r="K22" s="130" t="str">
        <f t="shared" si="3"/>
        <v/>
      </c>
      <c r="L22" s="127"/>
      <c r="M22" s="131"/>
      <c r="N22" s="132" t="str">
        <f>IFERROR(VLOOKUP(J22,①【入力】就業規則等一覧!$A$13:$AC$35,26,FALSE),"")</f>
        <v/>
      </c>
      <c r="O22" s="133" t="str">
        <f t="shared" si="1"/>
        <v/>
      </c>
      <c r="P22" s="133" t="str">
        <f t="shared" si="4"/>
        <v/>
      </c>
      <c r="Q22" s="134" t="str">
        <f t="shared" si="2"/>
        <v/>
      </c>
      <c r="T22" s="18"/>
    </row>
    <row r="23" spans="1:23" ht="18" customHeight="1">
      <c r="A23" s="91">
        <v>11</v>
      </c>
      <c r="B23" s="91" t="str">
        <f t="shared" si="0"/>
        <v/>
      </c>
      <c r="C23" s="127"/>
      <c r="D23" s="127"/>
      <c r="E23" s="127"/>
      <c r="F23" s="127"/>
      <c r="G23" s="128"/>
      <c r="H23" s="128"/>
      <c r="I23" s="129"/>
      <c r="J23" s="127"/>
      <c r="K23" s="130" t="str">
        <f t="shared" si="3"/>
        <v/>
      </c>
      <c r="L23" s="127"/>
      <c r="M23" s="131"/>
      <c r="N23" s="132" t="str">
        <f>IFERROR(VLOOKUP(J23,①【入力】就業規則等一覧!$A$13:$AC$35,26,FALSE),"")</f>
        <v/>
      </c>
      <c r="O23" s="133" t="str">
        <f t="shared" si="1"/>
        <v/>
      </c>
      <c r="P23" s="133" t="str">
        <f t="shared" si="4"/>
        <v/>
      </c>
      <c r="Q23" s="134" t="str">
        <f t="shared" si="2"/>
        <v/>
      </c>
      <c r="T23" s="18"/>
    </row>
    <row r="24" spans="1:23" ht="18" customHeight="1">
      <c r="A24" s="91">
        <v>12</v>
      </c>
      <c r="B24" s="91" t="str">
        <f t="shared" si="0"/>
        <v/>
      </c>
      <c r="C24" s="127"/>
      <c r="D24" s="127"/>
      <c r="E24" s="127"/>
      <c r="F24" s="127"/>
      <c r="G24" s="128"/>
      <c r="H24" s="128"/>
      <c r="I24" s="129"/>
      <c r="J24" s="127"/>
      <c r="K24" s="130" t="str">
        <f t="shared" si="3"/>
        <v/>
      </c>
      <c r="L24" s="127"/>
      <c r="M24" s="131"/>
      <c r="N24" s="132" t="str">
        <f>IFERROR(VLOOKUP(J24,①【入力】就業規則等一覧!$A$13:$AC$35,26,FALSE),"")</f>
        <v/>
      </c>
      <c r="O24" s="133" t="str">
        <f t="shared" si="1"/>
        <v/>
      </c>
      <c r="P24" s="133" t="str">
        <f t="shared" si="4"/>
        <v/>
      </c>
      <c r="Q24" s="134" t="str">
        <f t="shared" si="2"/>
        <v/>
      </c>
      <c r="T24" s="18"/>
      <c r="W24" s="14"/>
    </row>
    <row r="25" spans="1:23" ht="18" customHeight="1">
      <c r="A25" s="91">
        <v>13</v>
      </c>
      <c r="B25" s="91" t="str">
        <f t="shared" si="0"/>
        <v/>
      </c>
      <c r="C25" s="127"/>
      <c r="D25" s="127"/>
      <c r="E25" s="127"/>
      <c r="F25" s="127"/>
      <c r="G25" s="128"/>
      <c r="H25" s="128"/>
      <c r="I25" s="129"/>
      <c r="J25" s="127"/>
      <c r="K25" s="130" t="str">
        <f t="shared" si="3"/>
        <v/>
      </c>
      <c r="L25" s="127"/>
      <c r="M25" s="131"/>
      <c r="N25" s="132" t="str">
        <f>IFERROR(VLOOKUP(J25,①【入力】就業規則等一覧!$A$13:$AC$35,26,FALSE),"")</f>
        <v/>
      </c>
      <c r="O25" s="133" t="str">
        <f t="shared" si="1"/>
        <v/>
      </c>
      <c r="P25" s="133" t="str">
        <f t="shared" si="4"/>
        <v/>
      </c>
      <c r="Q25" s="134" t="str">
        <f t="shared" si="2"/>
        <v/>
      </c>
      <c r="T25" s="18"/>
    </row>
    <row r="26" spans="1:23" ht="18" customHeight="1">
      <c r="A26" s="91">
        <v>14</v>
      </c>
      <c r="B26" s="91" t="str">
        <f t="shared" si="0"/>
        <v/>
      </c>
      <c r="C26" s="127"/>
      <c r="D26" s="127"/>
      <c r="E26" s="127"/>
      <c r="F26" s="127"/>
      <c r="G26" s="128"/>
      <c r="H26" s="128"/>
      <c r="I26" s="129"/>
      <c r="J26" s="127"/>
      <c r="K26" s="130" t="str">
        <f t="shared" si="3"/>
        <v/>
      </c>
      <c r="L26" s="127" t="s">
        <v>273</v>
      </c>
      <c r="M26" s="131"/>
      <c r="N26" s="132" t="str">
        <f>IFERROR(VLOOKUP(J26,①【入力】就業規則等一覧!$A$13:$AC$35,26,FALSE),"")</f>
        <v/>
      </c>
      <c r="O26" s="133" t="str">
        <f t="shared" si="1"/>
        <v/>
      </c>
      <c r="P26" s="133" t="str">
        <f t="shared" si="4"/>
        <v/>
      </c>
      <c r="Q26" s="134" t="str">
        <f t="shared" si="2"/>
        <v/>
      </c>
      <c r="T26" s="18"/>
    </row>
    <row r="27" spans="1:23" ht="18" customHeight="1">
      <c r="A27" s="91">
        <v>15</v>
      </c>
      <c r="B27" s="91" t="str">
        <f t="shared" si="0"/>
        <v/>
      </c>
      <c r="C27" s="127"/>
      <c r="D27" s="127"/>
      <c r="E27" s="127"/>
      <c r="F27" s="127"/>
      <c r="G27" s="128"/>
      <c r="H27" s="128"/>
      <c r="I27" s="129"/>
      <c r="J27" s="127"/>
      <c r="K27" s="130" t="str">
        <f t="shared" si="3"/>
        <v/>
      </c>
      <c r="L27" s="127" t="s">
        <v>273</v>
      </c>
      <c r="M27" s="131"/>
      <c r="N27" s="132" t="str">
        <f>IFERROR(VLOOKUP(J27,①【入力】就業規則等一覧!$A$13:$AC$35,26,FALSE),"")</f>
        <v/>
      </c>
      <c r="O27" s="133" t="str">
        <f t="shared" si="1"/>
        <v/>
      </c>
      <c r="P27" s="133" t="str">
        <f t="shared" si="4"/>
        <v/>
      </c>
      <c r="Q27" s="134" t="str">
        <f t="shared" si="2"/>
        <v/>
      </c>
      <c r="T27" s="18"/>
    </row>
    <row r="28" spans="1:23" ht="18" customHeight="1">
      <c r="A28" s="91">
        <v>16</v>
      </c>
      <c r="B28" s="91" t="str">
        <f t="shared" si="0"/>
        <v/>
      </c>
      <c r="C28" s="127"/>
      <c r="D28" s="127"/>
      <c r="E28" s="127"/>
      <c r="F28" s="127"/>
      <c r="G28" s="128"/>
      <c r="H28" s="128"/>
      <c r="I28" s="129"/>
      <c r="J28" s="127"/>
      <c r="K28" s="130" t="str">
        <f t="shared" si="3"/>
        <v/>
      </c>
      <c r="L28" s="127" t="s">
        <v>273</v>
      </c>
      <c r="M28" s="131"/>
      <c r="N28" s="132" t="str">
        <f>IFERROR(VLOOKUP(J28,①【入力】就業規則等一覧!$A$13:$AC$35,26,FALSE),"")</f>
        <v/>
      </c>
      <c r="O28" s="133" t="str">
        <f t="shared" si="1"/>
        <v/>
      </c>
      <c r="P28" s="133" t="str">
        <f t="shared" si="4"/>
        <v/>
      </c>
      <c r="Q28" s="134" t="str">
        <f t="shared" si="2"/>
        <v/>
      </c>
      <c r="T28" s="18"/>
    </row>
    <row r="29" spans="1:23" ht="18" customHeight="1">
      <c r="A29" s="91">
        <v>17</v>
      </c>
      <c r="B29" s="91" t="str">
        <f t="shared" si="0"/>
        <v/>
      </c>
      <c r="C29" s="127"/>
      <c r="D29" s="127"/>
      <c r="E29" s="127"/>
      <c r="F29" s="127"/>
      <c r="G29" s="128"/>
      <c r="H29" s="128"/>
      <c r="I29" s="129"/>
      <c r="J29" s="127"/>
      <c r="K29" s="130" t="str">
        <f t="shared" si="3"/>
        <v/>
      </c>
      <c r="L29" s="127" t="s">
        <v>273</v>
      </c>
      <c r="M29" s="131"/>
      <c r="N29" s="132" t="str">
        <f>IFERROR(VLOOKUP(J29,①【入力】就業規則等一覧!$A$13:$AC$35,26,FALSE),"")</f>
        <v/>
      </c>
      <c r="O29" s="133" t="str">
        <f t="shared" si="1"/>
        <v/>
      </c>
      <c r="P29" s="133" t="str">
        <f t="shared" si="4"/>
        <v/>
      </c>
      <c r="Q29" s="134" t="str">
        <f t="shared" si="2"/>
        <v/>
      </c>
      <c r="T29" s="18"/>
    </row>
    <row r="30" spans="1:23" ht="18" customHeight="1">
      <c r="A30" s="91">
        <v>18</v>
      </c>
      <c r="B30" s="91" t="str">
        <f t="shared" si="0"/>
        <v/>
      </c>
      <c r="C30" s="127"/>
      <c r="D30" s="127"/>
      <c r="E30" s="127"/>
      <c r="F30" s="127"/>
      <c r="G30" s="128"/>
      <c r="H30" s="128"/>
      <c r="I30" s="129"/>
      <c r="J30" s="127"/>
      <c r="K30" s="130" t="str">
        <f t="shared" si="3"/>
        <v/>
      </c>
      <c r="L30" s="127" t="s">
        <v>273</v>
      </c>
      <c r="M30" s="131"/>
      <c r="N30" s="132" t="str">
        <f>IFERROR(VLOOKUP(J30,①【入力】就業規則等一覧!$A$13:$AC$35,26,FALSE),"")</f>
        <v/>
      </c>
      <c r="O30" s="133" t="str">
        <f t="shared" si="1"/>
        <v/>
      </c>
      <c r="P30" s="133" t="str">
        <f t="shared" si="4"/>
        <v/>
      </c>
      <c r="Q30" s="134" t="str">
        <f t="shared" si="2"/>
        <v/>
      </c>
      <c r="T30" s="18"/>
    </row>
    <row r="31" spans="1:23" ht="18" customHeight="1">
      <c r="A31" s="91">
        <v>19</v>
      </c>
      <c r="B31" s="91" t="str">
        <f t="shared" si="0"/>
        <v/>
      </c>
      <c r="C31" s="127"/>
      <c r="D31" s="127"/>
      <c r="E31" s="127"/>
      <c r="F31" s="127"/>
      <c r="G31" s="128"/>
      <c r="H31" s="128"/>
      <c r="I31" s="129"/>
      <c r="J31" s="127"/>
      <c r="K31" s="130" t="str">
        <f t="shared" si="3"/>
        <v/>
      </c>
      <c r="L31" s="127" t="s">
        <v>273</v>
      </c>
      <c r="M31" s="131"/>
      <c r="N31" s="132" t="str">
        <f>IFERROR(VLOOKUP(J31,①【入力】就業規則等一覧!$A$13:$AC$35,26,FALSE),"")</f>
        <v/>
      </c>
      <c r="O31" s="133" t="str">
        <f t="shared" si="1"/>
        <v/>
      </c>
      <c r="P31" s="133" t="str">
        <f t="shared" si="4"/>
        <v/>
      </c>
      <c r="Q31" s="134" t="str">
        <f t="shared" si="2"/>
        <v/>
      </c>
      <c r="T31" s="18"/>
    </row>
    <row r="32" spans="1:23" ht="18" customHeight="1">
      <c r="A32" s="91">
        <v>20</v>
      </c>
      <c r="B32" s="91" t="str">
        <f t="shared" si="0"/>
        <v/>
      </c>
      <c r="C32" s="127"/>
      <c r="D32" s="127"/>
      <c r="E32" s="127"/>
      <c r="F32" s="127"/>
      <c r="G32" s="128"/>
      <c r="H32" s="128"/>
      <c r="I32" s="129"/>
      <c r="J32" s="127"/>
      <c r="K32" s="130" t="str">
        <f t="shared" si="3"/>
        <v/>
      </c>
      <c r="L32" s="127" t="s">
        <v>273</v>
      </c>
      <c r="M32" s="131"/>
      <c r="N32" s="132" t="str">
        <f>IFERROR(VLOOKUP(J32,①【入力】就業規則等一覧!$A$13:$AC$35,26,FALSE),"")</f>
        <v/>
      </c>
      <c r="O32" s="133" t="str">
        <f t="shared" si="1"/>
        <v/>
      </c>
      <c r="P32" s="133" t="str">
        <f t="shared" si="4"/>
        <v/>
      </c>
      <c r="Q32" s="134" t="str">
        <f t="shared" si="2"/>
        <v/>
      </c>
      <c r="T32" s="18"/>
    </row>
    <row r="33" spans="1:23" ht="18" customHeight="1">
      <c r="A33" s="91">
        <v>21</v>
      </c>
      <c r="B33" s="91" t="str">
        <f t="shared" si="0"/>
        <v/>
      </c>
      <c r="C33" s="127"/>
      <c r="D33" s="127"/>
      <c r="E33" s="127"/>
      <c r="F33" s="127"/>
      <c r="G33" s="128"/>
      <c r="H33" s="128"/>
      <c r="I33" s="129"/>
      <c r="J33" s="127"/>
      <c r="K33" s="130" t="str">
        <f t="shared" si="3"/>
        <v/>
      </c>
      <c r="L33" s="127" t="s">
        <v>273</v>
      </c>
      <c r="M33" s="131"/>
      <c r="N33" s="132" t="str">
        <f>IFERROR(VLOOKUP(J33,①【入力】就業規則等一覧!$A$13:$AC$35,26,FALSE),"")</f>
        <v/>
      </c>
      <c r="O33" s="133" t="str">
        <f t="shared" si="1"/>
        <v/>
      </c>
      <c r="P33" s="133" t="str">
        <f t="shared" si="4"/>
        <v/>
      </c>
      <c r="Q33" s="134" t="str">
        <f t="shared" si="2"/>
        <v/>
      </c>
      <c r="T33" s="18"/>
    </row>
    <row r="34" spans="1:23" ht="18" customHeight="1">
      <c r="A34" s="91">
        <v>22</v>
      </c>
      <c r="B34" s="91" t="str">
        <f t="shared" si="0"/>
        <v/>
      </c>
      <c r="C34" s="127"/>
      <c r="D34" s="127"/>
      <c r="E34" s="127"/>
      <c r="F34" s="127"/>
      <c r="G34" s="128"/>
      <c r="H34" s="128"/>
      <c r="I34" s="129"/>
      <c r="J34" s="127"/>
      <c r="K34" s="130" t="str">
        <f t="shared" si="3"/>
        <v/>
      </c>
      <c r="L34" s="127" t="s">
        <v>273</v>
      </c>
      <c r="M34" s="131"/>
      <c r="N34" s="132" t="str">
        <f>IFERROR(VLOOKUP(J34,①【入力】就業規則等一覧!$A$13:$AC$35,26,FALSE),"")</f>
        <v/>
      </c>
      <c r="O34" s="133" t="str">
        <f t="shared" si="1"/>
        <v/>
      </c>
      <c r="P34" s="133" t="str">
        <f t="shared" si="4"/>
        <v/>
      </c>
      <c r="Q34" s="134" t="str">
        <f t="shared" si="2"/>
        <v/>
      </c>
      <c r="T34" s="18"/>
    </row>
    <row r="35" spans="1:23" ht="18" customHeight="1">
      <c r="A35" s="91">
        <v>23</v>
      </c>
      <c r="B35" s="91" t="str">
        <f t="shared" si="0"/>
        <v/>
      </c>
      <c r="C35" s="127"/>
      <c r="D35" s="127"/>
      <c r="E35" s="127"/>
      <c r="F35" s="127"/>
      <c r="G35" s="128"/>
      <c r="H35" s="128"/>
      <c r="I35" s="129"/>
      <c r="J35" s="127"/>
      <c r="K35" s="130" t="str">
        <f t="shared" si="3"/>
        <v/>
      </c>
      <c r="L35" s="127" t="s">
        <v>273</v>
      </c>
      <c r="M35" s="131"/>
      <c r="N35" s="132" t="str">
        <f>IFERROR(VLOOKUP(J35,①【入力】就業規則等一覧!$A$13:$AC$35,26,FALSE),"")</f>
        <v/>
      </c>
      <c r="O35" s="133" t="str">
        <f t="shared" si="1"/>
        <v/>
      </c>
      <c r="P35" s="133" t="str">
        <f t="shared" si="4"/>
        <v/>
      </c>
      <c r="Q35" s="134" t="str">
        <f t="shared" si="2"/>
        <v/>
      </c>
      <c r="T35" s="18"/>
    </row>
    <row r="36" spans="1:23" ht="18" customHeight="1">
      <c r="A36" s="91">
        <v>24</v>
      </c>
      <c r="B36" s="91" t="str">
        <f t="shared" si="0"/>
        <v/>
      </c>
      <c r="C36" s="127"/>
      <c r="D36" s="127"/>
      <c r="E36" s="127"/>
      <c r="F36" s="127"/>
      <c r="G36" s="128"/>
      <c r="H36" s="128"/>
      <c r="I36" s="129"/>
      <c r="J36" s="127"/>
      <c r="K36" s="130" t="str">
        <f t="shared" si="3"/>
        <v/>
      </c>
      <c r="L36" s="127" t="s">
        <v>273</v>
      </c>
      <c r="M36" s="131"/>
      <c r="N36" s="132" t="str">
        <f>IFERROR(VLOOKUP(J36,①【入力】就業規則等一覧!$A$13:$AC$35,26,FALSE),"")</f>
        <v/>
      </c>
      <c r="O36" s="133" t="str">
        <f t="shared" si="1"/>
        <v/>
      </c>
      <c r="P36" s="133" t="str">
        <f t="shared" si="4"/>
        <v/>
      </c>
      <c r="Q36" s="134" t="str">
        <f t="shared" si="2"/>
        <v/>
      </c>
      <c r="T36" s="18"/>
    </row>
    <row r="37" spans="1:23" ht="18" customHeight="1">
      <c r="A37" s="91">
        <v>25</v>
      </c>
      <c r="B37" s="91" t="str">
        <f t="shared" si="0"/>
        <v/>
      </c>
      <c r="C37" s="127"/>
      <c r="D37" s="127"/>
      <c r="E37" s="127"/>
      <c r="F37" s="127"/>
      <c r="G37" s="128"/>
      <c r="H37" s="128"/>
      <c r="I37" s="129"/>
      <c r="J37" s="127"/>
      <c r="K37" s="130" t="str">
        <f t="shared" si="3"/>
        <v/>
      </c>
      <c r="L37" s="127" t="s">
        <v>273</v>
      </c>
      <c r="M37" s="131"/>
      <c r="N37" s="132" t="str">
        <f>IFERROR(VLOOKUP(J37,①【入力】就業規則等一覧!$A$13:$AC$35,26,FALSE),"")</f>
        <v/>
      </c>
      <c r="O37" s="133" t="str">
        <f t="shared" si="1"/>
        <v/>
      </c>
      <c r="P37" s="133" t="str">
        <f t="shared" si="4"/>
        <v/>
      </c>
      <c r="Q37" s="134" t="str">
        <f t="shared" si="2"/>
        <v/>
      </c>
      <c r="T37" s="18"/>
      <c r="W37" s="14"/>
    </row>
    <row r="38" spans="1:23" ht="18" customHeight="1">
      <c r="A38" s="91">
        <v>26</v>
      </c>
      <c r="B38" s="91" t="str">
        <f t="shared" si="0"/>
        <v/>
      </c>
      <c r="C38" s="127"/>
      <c r="D38" s="127"/>
      <c r="E38" s="127"/>
      <c r="F38" s="127"/>
      <c r="G38" s="128"/>
      <c r="H38" s="128"/>
      <c r="I38" s="129"/>
      <c r="J38" s="127"/>
      <c r="K38" s="130" t="str">
        <f t="shared" si="3"/>
        <v/>
      </c>
      <c r="L38" s="127" t="s">
        <v>273</v>
      </c>
      <c r="M38" s="131"/>
      <c r="N38" s="132" t="str">
        <f>IFERROR(VLOOKUP(J38,①【入力】就業規則等一覧!$A$13:$AC$35,26,FALSE),"")</f>
        <v/>
      </c>
      <c r="O38" s="133" t="str">
        <f t="shared" si="1"/>
        <v/>
      </c>
      <c r="P38" s="133" t="str">
        <f t="shared" si="4"/>
        <v/>
      </c>
      <c r="Q38" s="134" t="str">
        <f t="shared" si="2"/>
        <v/>
      </c>
      <c r="T38" s="18"/>
    </row>
    <row r="39" spans="1:23" ht="18" customHeight="1">
      <c r="A39" s="91">
        <v>27</v>
      </c>
      <c r="B39" s="91" t="str">
        <f t="shared" si="0"/>
        <v/>
      </c>
      <c r="C39" s="127"/>
      <c r="D39" s="127"/>
      <c r="E39" s="127"/>
      <c r="F39" s="127"/>
      <c r="G39" s="128"/>
      <c r="H39" s="128"/>
      <c r="I39" s="129"/>
      <c r="J39" s="127"/>
      <c r="K39" s="130" t="str">
        <f t="shared" si="3"/>
        <v/>
      </c>
      <c r="L39" s="127" t="s">
        <v>273</v>
      </c>
      <c r="M39" s="131"/>
      <c r="N39" s="132" t="str">
        <f>IFERROR(VLOOKUP(J39,①【入力】就業規則等一覧!$A$13:$AC$35,26,FALSE),"")</f>
        <v/>
      </c>
      <c r="O39" s="133" t="str">
        <f t="shared" si="1"/>
        <v/>
      </c>
      <c r="P39" s="133" t="str">
        <f t="shared" si="4"/>
        <v/>
      </c>
      <c r="Q39" s="134" t="str">
        <f t="shared" si="2"/>
        <v/>
      </c>
      <c r="T39" s="18"/>
    </row>
    <row r="40" spans="1:23" ht="18" customHeight="1">
      <c r="A40" s="91">
        <v>28</v>
      </c>
      <c r="B40" s="91" t="str">
        <f t="shared" si="0"/>
        <v/>
      </c>
      <c r="C40" s="127"/>
      <c r="D40" s="127"/>
      <c r="E40" s="127"/>
      <c r="F40" s="127"/>
      <c r="G40" s="128"/>
      <c r="H40" s="128"/>
      <c r="I40" s="129"/>
      <c r="J40" s="127"/>
      <c r="K40" s="130" t="str">
        <f t="shared" si="3"/>
        <v/>
      </c>
      <c r="L40" s="127" t="s">
        <v>273</v>
      </c>
      <c r="M40" s="131"/>
      <c r="N40" s="132" t="str">
        <f>IFERROR(VLOOKUP(J40,①【入力】就業規則等一覧!$A$13:$AC$35,26,FALSE),"")</f>
        <v/>
      </c>
      <c r="O40" s="133" t="str">
        <f t="shared" si="1"/>
        <v/>
      </c>
      <c r="P40" s="133" t="str">
        <f t="shared" si="4"/>
        <v/>
      </c>
      <c r="Q40" s="134" t="str">
        <f t="shared" si="2"/>
        <v/>
      </c>
      <c r="T40" s="18"/>
    </row>
    <row r="41" spans="1:23" ht="18" customHeight="1">
      <c r="A41" s="91">
        <v>29</v>
      </c>
      <c r="B41" s="91" t="str">
        <f t="shared" si="0"/>
        <v/>
      </c>
      <c r="C41" s="127"/>
      <c r="D41" s="127"/>
      <c r="E41" s="127"/>
      <c r="F41" s="127"/>
      <c r="G41" s="128"/>
      <c r="H41" s="128"/>
      <c r="I41" s="129"/>
      <c r="J41" s="127"/>
      <c r="K41" s="130" t="str">
        <f t="shared" si="3"/>
        <v/>
      </c>
      <c r="L41" s="127" t="s">
        <v>273</v>
      </c>
      <c r="M41" s="131"/>
      <c r="N41" s="132" t="str">
        <f>IFERROR(VLOOKUP(J41,①【入力】就業規則等一覧!$A$13:$AC$35,26,FALSE),"")</f>
        <v/>
      </c>
      <c r="O41" s="133" t="str">
        <f t="shared" si="1"/>
        <v/>
      </c>
      <c r="P41" s="133" t="str">
        <f t="shared" si="4"/>
        <v/>
      </c>
      <c r="Q41" s="134" t="str">
        <f t="shared" si="2"/>
        <v/>
      </c>
      <c r="T41" s="18"/>
    </row>
    <row r="42" spans="1:23" ht="18" customHeight="1">
      <c r="A42" s="91">
        <v>30</v>
      </c>
      <c r="B42" s="91" t="str">
        <f t="shared" si="0"/>
        <v/>
      </c>
      <c r="C42" s="127"/>
      <c r="D42" s="127"/>
      <c r="E42" s="127"/>
      <c r="F42" s="127"/>
      <c r="G42" s="128"/>
      <c r="H42" s="128"/>
      <c r="I42" s="129"/>
      <c r="J42" s="127"/>
      <c r="K42" s="130" t="str">
        <f t="shared" si="3"/>
        <v/>
      </c>
      <c r="L42" s="127" t="s">
        <v>273</v>
      </c>
      <c r="M42" s="131"/>
      <c r="N42" s="132" t="str">
        <f>IFERROR(VLOOKUP(J42,①【入力】就業規則等一覧!$A$13:$AC$35,26,FALSE),"")</f>
        <v/>
      </c>
      <c r="O42" s="133" t="str">
        <f t="shared" si="1"/>
        <v/>
      </c>
      <c r="P42" s="133" t="str">
        <f t="shared" si="4"/>
        <v/>
      </c>
      <c r="Q42" s="134" t="str">
        <f t="shared" si="2"/>
        <v/>
      </c>
      <c r="T42" s="18"/>
    </row>
    <row r="43" spans="1:23" ht="18" customHeight="1">
      <c r="A43" s="91">
        <v>31</v>
      </c>
      <c r="B43" s="91" t="str">
        <f t="shared" si="0"/>
        <v/>
      </c>
      <c r="C43" s="127"/>
      <c r="D43" s="127"/>
      <c r="E43" s="127"/>
      <c r="F43" s="127"/>
      <c r="G43" s="128"/>
      <c r="H43" s="128"/>
      <c r="I43" s="129"/>
      <c r="J43" s="127"/>
      <c r="K43" s="130" t="str">
        <f t="shared" si="3"/>
        <v/>
      </c>
      <c r="L43" s="127" t="s">
        <v>273</v>
      </c>
      <c r="M43" s="131"/>
      <c r="N43" s="132" t="str">
        <f>IFERROR(VLOOKUP(J43,①【入力】就業規則等一覧!$A$13:$AC$35,26,FALSE),"")</f>
        <v/>
      </c>
      <c r="O43" s="133" t="str">
        <f t="shared" si="1"/>
        <v/>
      </c>
      <c r="P43" s="133" t="str">
        <f t="shared" si="4"/>
        <v/>
      </c>
      <c r="Q43" s="134" t="str">
        <f t="shared" si="2"/>
        <v/>
      </c>
      <c r="T43" s="18"/>
    </row>
    <row r="44" spans="1:23" ht="18" customHeight="1">
      <c r="A44" s="91">
        <v>32</v>
      </c>
      <c r="B44" s="91" t="str">
        <f t="shared" si="0"/>
        <v/>
      </c>
      <c r="C44" s="127"/>
      <c r="D44" s="127"/>
      <c r="E44" s="127"/>
      <c r="F44" s="127"/>
      <c r="G44" s="128"/>
      <c r="H44" s="128"/>
      <c r="I44" s="129"/>
      <c r="J44" s="127"/>
      <c r="K44" s="130" t="str">
        <f t="shared" si="3"/>
        <v/>
      </c>
      <c r="L44" s="127" t="s">
        <v>273</v>
      </c>
      <c r="M44" s="131"/>
      <c r="N44" s="132" t="str">
        <f>IFERROR(VLOOKUP(J44,①【入力】就業規則等一覧!$A$13:$AC$35,26,FALSE),"")</f>
        <v/>
      </c>
      <c r="O44" s="133" t="str">
        <f t="shared" si="1"/>
        <v/>
      </c>
      <c r="P44" s="133" t="str">
        <f t="shared" si="4"/>
        <v/>
      </c>
      <c r="Q44" s="134" t="str">
        <f t="shared" si="2"/>
        <v/>
      </c>
      <c r="T44" s="18"/>
    </row>
    <row r="45" spans="1:23" ht="18" customHeight="1">
      <c r="A45" s="91">
        <v>33</v>
      </c>
      <c r="B45" s="91" t="str">
        <f t="shared" ref="B45:B76" si="5">C45&amp;D45</f>
        <v/>
      </c>
      <c r="C45" s="127"/>
      <c r="D45" s="127"/>
      <c r="E45" s="127"/>
      <c r="F45" s="127"/>
      <c r="G45" s="128"/>
      <c r="H45" s="128"/>
      <c r="I45" s="129"/>
      <c r="J45" s="127"/>
      <c r="K45" s="130" t="str">
        <f t="shared" si="3"/>
        <v/>
      </c>
      <c r="L45" s="127" t="s">
        <v>273</v>
      </c>
      <c r="M45" s="131"/>
      <c r="N45" s="132" t="str">
        <f>IFERROR(VLOOKUP(J45,①【入力】就業規則等一覧!$A$13:$AC$35,26,FALSE),"")</f>
        <v/>
      </c>
      <c r="O45" s="133" t="str">
        <f t="shared" ref="O45:O76" si="6">IF(OR(AND(J45=1, L45="1.介護職員（５年目まで)"), L45="2.介護職員（６年目以降)", L45="3.介護支援専門員", L45="4.介護職員兼介護支援専門員"),10000, "")</f>
        <v/>
      </c>
      <c r="P45" s="133" t="str">
        <f t="shared" si="4"/>
        <v/>
      </c>
      <c r="Q45" s="134" t="str">
        <f t="shared" ref="Q45:Q76" si="7">IF(OR(M45="",O45=""),"",M45*P45)</f>
        <v/>
      </c>
      <c r="T45" s="18"/>
    </row>
    <row r="46" spans="1:23" ht="18" customHeight="1">
      <c r="A46" s="91">
        <v>34</v>
      </c>
      <c r="B46" s="91" t="str">
        <f t="shared" si="5"/>
        <v/>
      </c>
      <c r="C46" s="127"/>
      <c r="D46" s="127"/>
      <c r="E46" s="127"/>
      <c r="F46" s="127"/>
      <c r="G46" s="128"/>
      <c r="H46" s="128"/>
      <c r="I46" s="129"/>
      <c r="J46" s="127"/>
      <c r="K46" s="130" t="str">
        <f t="shared" si="3"/>
        <v/>
      </c>
      <c r="L46" s="127" t="s">
        <v>273</v>
      </c>
      <c r="M46" s="131"/>
      <c r="N46" s="132" t="str">
        <f>IFERROR(VLOOKUP(J46,①【入力】就業規則等一覧!$A$13:$AC$35,26,FALSE),"")</f>
        <v/>
      </c>
      <c r="O46" s="133" t="str">
        <f t="shared" si="6"/>
        <v/>
      </c>
      <c r="P46" s="133" t="str">
        <f t="shared" si="4"/>
        <v/>
      </c>
      <c r="Q46" s="134" t="str">
        <f t="shared" si="7"/>
        <v/>
      </c>
      <c r="T46" s="18"/>
    </row>
    <row r="47" spans="1:23" ht="18" customHeight="1">
      <c r="A47" s="91">
        <v>35</v>
      </c>
      <c r="B47" s="91" t="str">
        <f t="shared" si="5"/>
        <v/>
      </c>
      <c r="C47" s="127"/>
      <c r="D47" s="127"/>
      <c r="E47" s="127"/>
      <c r="F47" s="127"/>
      <c r="G47" s="128"/>
      <c r="H47" s="128"/>
      <c r="I47" s="129"/>
      <c r="J47" s="127"/>
      <c r="K47" s="130" t="str">
        <f t="shared" si="3"/>
        <v/>
      </c>
      <c r="L47" s="127" t="s">
        <v>273</v>
      </c>
      <c r="M47" s="131"/>
      <c r="N47" s="132" t="str">
        <f>IFERROR(VLOOKUP(J47,①【入力】就業規則等一覧!$A$13:$AC$35,26,FALSE),"")</f>
        <v/>
      </c>
      <c r="O47" s="133" t="str">
        <f t="shared" si="6"/>
        <v/>
      </c>
      <c r="P47" s="133" t="str">
        <f t="shared" si="4"/>
        <v/>
      </c>
      <c r="Q47" s="134" t="str">
        <f t="shared" si="7"/>
        <v/>
      </c>
      <c r="T47" s="18"/>
    </row>
    <row r="48" spans="1:23" ht="18" customHeight="1">
      <c r="A48" s="91">
        <v>36</v>
      </c>
      <c r="B48" s="91" t="str">
        <f t="shared" si="5"/>
        <v/>
      </c>
      <c r="C48" s="127"/>
      <c r="D48" s="127"/>
      <c r="E48" s="127"/>
      <c r="F48" s="127"/>
      <c r="G48" s="128"/>
      <c r="H48" s="128"/>
      <c r="I48" s="129"/>
      <c r="J48" s="127"/>
      <c r="K48" s="130" t="str">
        <f t="shared" si="3"/>
        <v/>
      </c>
      <c r="L48" s="127" t="s">
        <v>273</v>
      </c>
      <c r="M48" s="131"/>
      <c r="N48" s="132" t="str">
        <f>IFERROR(VLOOKUP(J48,①【入力】就業規則等一覧!$A$13:$AC$35,26,FALSE),"")</f>
        <v/>
      </c>
      <c r="O48" s="133" t="str">
        <f t="shared" si="6"/>
        <v/>
      </c>
      <c r="P48" s="133" t="str">
        <f t="shared" si="4"/>
        <v/>
      </c>
      <c r="Q48" s="134" t="str">
        <f t="shared" si="7"/>
        <v/>
      </c>
      <c r="T48" s="18"/>
    </row>
    <row r="49" spans="1:23" ht="18" customHeight="1">
      <c r="A49" s="91">
        <v>37</v>
      </c>
      <c r="B49" s="91" t="str">
        <f t="shared" si="5"/>
        <v/>
      </c>
      <c r="C49" s="127"/>
      <c r="D49" s="127"/>
      <c r="E49" s="127"/>
      <c r="F49" s="127"/>
      <c r="G49" s="128"/>
      <c r="H49" s="128"/>
      <c r="I49" s="129"/>
      <c r="J49" s="127"/>
      <c r="K49" s="130" t="str">
        <f t="shared" si="3"/>
        <v/>
      </c>
      <c r="L49" s="127" t="s">
        <v>273</v>
      </c>
      <c r="M49" s="131"/>
      <c r="N49" s="132" t="str">
        <f>IFERROR(VLOOKUP(J49,①【入力】就業規則等一覧!$A$13:$AC$35,26,FALSE),"")</f>
        <v/>
      </c>
      <c r="O49" s="133" t="str">
        <f t="shared" si="6"/>
        <v/>
      </c>
      <c r="P49" s="133" t="str">
        <f t="shared" si="4"/>
        <v/>
      </c>
      <c r="Q49" s="134" t="str">
        <f t="shared" si="7"/>
        <v/>
      </c>
      <c r="T49" s="18"/>
    </row>
    <row r="50" spans="1:23" ht="18" customHeight="1">
      <c r="A50" s="91">
        <v>38</v>
      </c>
      <c r="B50" s="91" t="str">
        <f t="shared" si="5"/>
        <v/>
      </c>
      <c r="C50" s="127"/>
      <c r="D50" s="127"/>
      <c r="E50" s="127"/>
      <c r="F50" s="127"/>
      <c r="G50" s="128"/>
      <c r="H50" s="128"/>
      <c r="I50" s="129"/>
      <c r="J50" s="127"/>
      <c r="K50" s="130" t="str">
        <f t="shared" si="3"/>
        <v/>
      </c>
      <c r="L50" s="127" t="s">
        <v>273</v>
      </c>
      <c r="M50" s="131"/>
      <c r="N50" s="132" t="str">
        <f>IFERROR(VLOOKUP(J50,①【入力】就業規則等一覧!$A$13:$AC$35,26,FALSE),"")</f>
        <v/>
      </c>
      <c r="O50" s="133" t="str">
        <f t="shared" si="6"/>
        <v/>
      </c>
      <c r="P50" s="133" t="str">
        <f t="shared" si="4"/>
        <v/>
      </c>
      <c r="Q50" s="134" t="str">
        <f t="shared" si="7"/>
        <v/>
      </c>
      <c r="T50" s="18"/>
      <c r="W50" s="14"/>
    </row>
    <row r="51" spans="1:23" ht="18" customHeight="1">
      <c r="A51" s="91">
        <v>39</v>
      </c>
      <c r="B51" s="91" t="str">
        <f t="shared" si="5"/>
        <v/>
      </c>
      <c r="C51" s="127"/>
      <c r="D51" s="127"/>
      <c r="E51" s="127"/>
      <c r="F51" s="127"/>
      <c r="G51" s="128"/>
      <c r="H51" s="128"/>
      <c r="I51" s="129"/>
      <c r="J51" s="127"/>
      <c r="K51" s="130" t="str">
        <f t="shared" si="3"/>
        <v/>
      </c>
      <c r="L51" s="127" t="s">
        <v>273</v>
      </c>
      <c r="M51" s="131"/>
      <c r="N51" s="132" t="str">
        <f>IFERROR(VLOOKUP(J51,①【入力】就業規則等一覧!$A$13:$AC$35,26,FALSE),"")</f>
        <v/>
      </c>
      <c r="O51" s="133" t="str">
        <f t="shared" si="6"/>
        <v/>
      </c>
      <c r="P51" s="133" t="str">
        <f t="shared" si="4"/>
        <v/>
      </c>
      <c r="Q51" s="134" t="str">
        <f t="shared" si="7"/>
        <v/>
      </c>
      <c r="T51" s="18"/>
    </row>
    <row r="52" spans="1:23" ht="18" customHeight="1">
      <c r="A52" s="91">
        <v>40</v>
      </c>
      <c r="B52" s="91" t="str">
        <f t="shared" si="5"/>
        <v/>
      </c>
      <c r="C52" s="127"/>
      <c r="D52" s="127"/>
      <c r="E52" s="127"/>
      <c r="F52" s="127"/>
      <c r="G52" s="128"/>
      <c r="H52" s="128"/>
      <c r="I52" s="129"/>
      <c r="J52" s="127"/>
      <c r="K52" s="130" t="str">
        <f t="shared" si="3"/>
        <v/>
      </c>
      <c r="L52" s="127" t="s">
        <v>273</v>
      </c>
      <c r="M52" s="131"/>
      <c r="N52" s="132" t="str">
        <f>IFERROR(VLOOKUP(J52,①【入力】就業規則等一覧!$A$13:$AC$35,26,FALSE),"")</f>
        <v/>
      </c>
      <c r="O52" s="133" t="str">
        <f t="shared" si="6"/>
        <v/>
      </c>
      <c r="P52" s="133" t="str">
        <f t="shared" si="4"/>
        <v/>
      </c>
      <c r="Q52" s="134" t="str">
        <f t="shared" si="7"/>
        <v/>
      </c>
      <c r="T52" s="18"/>
    </row>
    <row r="53" spans="1:23" ht="18" customHeight="1">
      <c r="A53" s="91">
        <v>41</v>
      </c>
      <c r="B53" s="91" t="str">
        <f t="shared" si="5"/>
        <v/>
      </c>
      <c r="C53" s="127"/>
      <c r="D53" s="127"/>
      <c r="E53" s="127"/>
      <c r="F53" s="127"/>
      <c r="G53" s="128"/>
      <c r="H53" s="128"/>
      <c r="I53" s="129"/>
      <c r="J53" s="127"/>
      <c r="K53" s="130" t="str">
        <f t="shared" si="3"/>
        <v/>
      </c>
      <c r="L53" s="127" t="s">
        <v>273</v>
      </c>
      <c r="M53" s="131"/>
      <c r="N53" s="132" t="str">
        <f>IFERROR(VLOOKUP(J53,①【入力】就業規則等一覧!$A$13:$AC$35,26,FALSE),"")</f>
        <v/>
      </c>
      <c r="O53" s="133" t="str">
        <f t="shared" si="6"/>
        <v/>
      </c>
      <c r="P53" s="133" t="str">
        <f t="shared" si="4"/>
        <v/>
      </c>
      <c r="Q53" s="134" t="str">
        <f t="shared" si="7"/>
        <v/>
      </c>
      <c r="T53" s="18"/>
    </row>
    <row r="54" spans="1:23" ht="18" customHeight="1">
      <c r="A54" s="91">
        <v>42</v>
      </c>
      <c r="B54" s="91" t="str">
        <f t="shared" si="5"/>
        <v/>
      </c>
      <c r="C54" s="127"/>
      <c r="D54" s="127"/>
      <c r="E54" s="127"/>
      <c r="F54" s="127"/>
      <c r="G54" s="128"/>
      <c r="H54" s="128"/>
      <c r="I54" s="129"/>
      <c r="J54" s="127"/>
      <c r="K54" s="130" t="str">
        <f t="shared" si="3"/>
        <v/>
      </c>
      <c r="L54" s="127" t="s">
        <v>273</v>
      </c>
      <c r="M54" s="131"/>
      <c r="N54" s="132" t="str">
        <f>IFERROR(VLOOKUP(J54,①【入力】就業規則等一覧!$A$13:$AC$35,26,FALSE),"")</f>
        <v/>
      </c>
      <c r="O54" s="133" t="str">
        <f t="shared" si="6"/>
        <v/>
      </c>
      <c r="P54" s="133" t="str">
        <f t="shared" si="4"/>
        <v/>
      </c>
      <c r="Q54" s="134" t="str">
        <f t="shared" si="7"/>
        <v/>
      </c>
      <c r="T54" s="18"/>
    </row>
    <row r="55" spans="1:23" ht="18" customHeight="1">
      <c r="A55" s="91">
        <v>43</v>
      </c>
      <c r="B55" s="91" t="str">
        <f t="shared" si="5"/>
        <v/>
      </c>
      <c r="C55" s="127"/>
      <c r="D55" s="127"/>
      <c r="E55" s="127"/>
      <c r="F55" s="127"/>
      <c r="G55" s="128"/>
      <c r="H55" s="128"/>
      <c r="I55" s="129"/>
      <c r="J55" s="127"/>
      <c r="K55" s="130" t="str">
        <f t="shared" si="3"/>
        <v/>
      </c>
      <c r="L55" s="127" t="s">
        <v>273</v>
      </c>
      <c r="M55" s="131"/>
      <c r="N55" s="132" t="str">
        <f>IFERROR(VLOOKUP(J55,①【入力】就業規則等一覧!$A$13:$AC$35,26,FALSE),"")</f>
        <v/>
      </c>
      <c r="O55" s="133" t="str">
        <f t="shared" si="6"/>
        <v/>
      </c>
      <c r="P55" s="133" t="str">
        <f t="shared" si="4"/>
        <v/>
      </c>
      <c r="Q55" s="134" t="str">
        <f t="shared" si="7"/>
        <v/>
      </c>
      <c r="T55" s="18"/>
    </row>
    <row r="56" spans="1:23" ht="18" customHeight="1">
      <c r="A56" s="91">
        <v>44</v>
      </c>
      <c r="B56" s="91" t="str">
        <f t="shared" si="5"/>
        <v/>
      </c>
      <c r="C56" s="127"/>
      <c r="D56" s="127"/>
      <c r="E56" s="127"/>
      <c r="F56" s="127"/>
      <c r="G56" s="128"/>
      <c r="H56" s="128"/>
      <c r="I56" s="129"/>
      <c r="J56" s="127"/>
      <c r="K56" s="130" t="str">
        <f t="shared" si="3"/>
        <v/>
      </c>
      <c r="L56" s="127" t="s">
        <v>273</v>
      </c>
      <c r="M56" s="131"/>
      <c r="N56" s="132" t="str">
        <f>IFERROR(VLOOKUP(J56,①【入力】就業規則等一覧!$A$13:$AC$35,26,FALSE),"")</f>
        <v/>
      </c>
      <c r="O56" s="133" t="str">
        <f t="shared" si="6"/>
        <v/>
      </c>
      <c r="P56" s="133" t="str">
        <f t="shared" si="4"/>
        <v/>
      </c>
      <c r="Q56" s="134" t="str">
        <f t="shared" si="7"/>
        <v/>
      </c>
      <c r="T56" s="18"/>
    </row>
    <row r="57" spans="1:23" ht="18" customHeight="1">
      <c r="A57" s="91">
        <v>45</v>
      </c>
      <c r="B57" s="91" t="str">
        <f t="shared" si="5"/>
        <v/>
      </c>
      <c r="C57" s="127"/>
      <c r="D57" s="127"/>
      <c r="E57" s="127"/>
      <c r="F57" s="127"/>
      <c r="G57" s="128"/>
      <c r="H57" s="128"/>
      <c r="I57" s="129"/>
      <c r="J57" s="127"/>
      <c r="K57" s="130" t="str">
        <f t="shared" si="3"/>
        <v/>
      </c>
      <c r="L57" s="127" t="s">
        <v>273</v>
      </c>
      <c r="M57" s="131"/>
      <c r="N57" s="132" t="str">
        <f>IFERROR(VLOOKUP(J57,①【入力】就業規則等一覧!$A$13:$AC$35,26,FALSE),"")</f>
        <v/>
      </c>
      <c r="O57" s="133" t="str">
        <f t="shared" si="6"/>
        <v/>
      </c>
      <c r="P57" s="133" t="str">
        <f t="shared" si="4"/>
        <v/>
      </c>
      <c r="Q57" s="134" t="str">
        <f t="shared" si="7"/>
        <v/>
      </c>
      <c r="T57" s="18"/>
    </row>
    <row r="58" spans="1:23" ht="18" customHeight="1">
      <c r="A58" s="91">
        <v>46</v>
      </c>
      <c r="B58" s="91" t="str">
        <f t="shared" si="5"/>
        <v/>
      </c>
      <c r="C58" s="127"/>
      <c r="D58" s="127"/>
      <c r="E58" s="127"/>
      <c r="F58" s="127"/>
      <c r="G58" s="128"/>
      <c r="H58" s="128"/>
      <c r="I58" s="129"/>
      <c r="J58" s="127"/>
      <c r="K58" s="130" t="str">
        <f t="shared" si="3"/>
        <v/>
      </c>
      <c r="L58" s="127" t="s">
        <v>273</v>
      </c>
      <c r="M58" s="131"/>
      <c r="N58" s="132" t="str">
        <f>IFERROR(VLOOKUP(J58,①【入力】就業規則等一覧!$A$13:$AC$35,26,FALSE),"")</f>
        <v/>
      </c>
      <c r="O58" s="133" t="str">
        <f t="shared" si="6"/>
        <v/>
      </c>
      <c r="P58" s="133" t="str">
        <f t="shared" si="4"/>
        <v/>
      </c>
      <c r="Q58" s="134" t="str">
        <f t="shared" si="7"/>
        <v/>
      </c>
      <c r="T58" s="18"/>
    </row>
    <row r="59" spans="1:23" ht="18" customHeight="1">
      <c r="A59" s="91">
        <v>47</v>
      </c>
      <c r="B59" s="91" t="str">
        <f t="shared" si="5"/>
        <v/>
      </c>
      <c r="C59" s="127"/>
      <c r="D59" s="127"/>
      <c r="E59" s="127"/>
      <c r="F59" s="127"/>
      <c r="G59" s="128"/>
      <c r="H59" s="128"/>
      <c r="I59" s="129"/>
      <c r="J59" s="127"/>
      <c r="K59" s="130" t="str">
        <f t="shared" si="3"/>
        <v/>
      </c>
      <c r="L59" s="127" t="s">
        <v>273</v>
      </c>
      <c r="M59" s="131"/>
      <c r="N59" s="132" t="str">
        <f>IFERROR(VLOOKUP(J59,①【入力】就業規則等一覧!$A$13:$AC$35,26,FALSE),"")</f>
        <v/>
      </c>
      <c r="O59" s="133" t="str">
        <f t="shared" si="6"/>
        <v/>
      </c>
      <c r="P59" s="133" t="str">
        <f t="shared" si="4"/>
        <v/>
      </c>
      <c r="Q59" s="134" t="str">
        <f t="shared" si="7"/>
        <v/>
      </c>
      <c r="T59" s="18"/>
    </row>
    <row r="60" spans="1:23" ht="18" customHeight="1">
      <c r="A60" s="91">
        <v>48</v>
      </c>
      <c r="B60" s="91" t="str">
        <f t="shared" si="5"/>
        <v/>
      </c>
      <c r="C60" s="127"/>
      <c r="D60" s="127"/>
      <c r="E60" s="127"/>
      <c r="F60" s="127"/>
      <c r="G60" s="128"/>
      <c r="H60" s="128"/>
      <c r="I60" s="129"/>
      <c r="J60" s="127"/>
      <c r="K60" s="130" t="str">
        <f t="shared" si="3"/>
        <v/>
      </c>
      <c r="L60" s="127" t="s">
        <v>273</v>
      </c>
      <c r="M60" s="131"/>
      <c r="N60" s="132" t="str">
        <f>IFERROR(VLOOKUP(J60,①【入力】就業規則等一覧!$A$13:$AC$35,26,FALSE),"")</f>
        <v/>
      </c>
      <c r="O60" s="133" t="str">
        <f t="shared" si="6"/>
        <v/>
      </c>
      <c r="P60" s="133" t="str">
        <f t="shared" si="4"/>
        <v/>
      </c>
      <c r="Q60" s="134" t="str">
        <f t="shared" si="7"/>
        <v/>
      </c>
      <c r="T60" s="18"/>
    </row>
    <row r="61" spans="1:23" ht="18" customHeight="1">
      <c r="A61" s="91">
        <v>49</v>
      </c>
      <c r="B61" s="91" t="str">
        <f t="shared" si="5"/>
        <v/>
      </c>
      <c r="C61" s="127"/>
      <c r="D61" s="127"/>
      <c r="E61" s="127"/>
      <c r="F61" s="127"/>
      <c r="G61" s="128"/>
      <c r="H61" s="128"/>
      <c r="I61" s="129"/>
      <c r="J61" s="127"/>
      <c r="K61" s="130" t="str">
        <f t="shared" si="3"/>
        <v/>
      </c>
      <c r="L61" s="127" t="s">
        <v>273</v>
      </c>
      <c r="M61" s="131"/>
      <c r="N61" s="132" t="str">
        <f>IFERROR(VLOOKUP(J61,①【入力】就業規則等一覧!$A$13:$AC$35,26,FALSE),"")</f>
        <v/>
      </c>
      <c r="O61" s="133" t="str">
        <f t="shared" si="6"/>
        <v/>
      </c>
      <c r="P61" s="133" t="str">
        <f t="shared" si="4"/>
        <v/>
      </c>
      <c r="Q61" s="134" t="str">
        <f t="shared" si="7"/>
        <v/>
      </c>
      <c r="T61" s="18"/>
    </row>
    <row r="62" spans="1:23" ht="18" customHeight="1">
      <c r="A62" s="91">
        <v>50</v>
      </c>
      <c r="B62" s="91" t="str">
        <f t="shared" si="5"/>
        <v/>
      </c>
      <c r="C62" s="127"/>
      <c r="D62" s="127"/>
      <c r="E62" s="127"/>
      <c r="F62" s="127"/>
      <c r="G62" s="128"/>
      <c r="H62" s="128"/>
      <c r="I62" s="129"/>
      <c r="J62" s="127"/>
      <c r="K62" s="130" t="str">
        <f t="shared" si="3"/>
        <v/>
      </c>
      <c r="L62" s="127" t="s">
        <v>273</v>
      </c>
      <c r="M62" s="131"/>
      <c r="N62" s="132" t="str">
        <f>IFERROR(VLOOKUP(J62,①【入力】就業規則等一覧!$A$13:$AC$35,26,FALSE),"")</f>
        <v/>
      </c>
      <c r="O62" s="133" t="str">
        <f t="shared" si="6"/>
        <v/>
      </c>
      <c r="P62" s="133" t="str">
        <f t="shared" si="4"/>
        <v/>
      </c>
      <c r="Q62" s="134" t="str">
        <f t="shared" si="7"/>
        <v/>
      </c>
      <c r="T62" s="18"/>
    </row>
    <row r="63" spans="1:23" ht="18" customHeight="1">
      <c r="A63" s="91">
        <v>51</v>
      </c>
      <c r="B63" s="91" t="str">
        <f t="shared" si="5"/>
        <v/>
      </c>
      <c r="C63" s="127"/>
      <c r="D63" s="127"/>
      <c r="E63" s="127"/>
      <c r="F63" s="127"/>
      <c r="G63" s="128"/>
      <c r="H63" s="128"/>
      <c r="I63" s="129"/>
      <c r="J63" s="127"/>
      <c r="K63" s="130" t="str">
        <f t="shared" si="3"/>
        <v/>
      </c>
      <c r="L63" s="127" t="s">
        <v>273</v>
      </c>
      <c r="M63" s="131"/>
      <c r="N63" s="132" t="str">
        <f>IFERROR(VLOOKUP(J63,①【入力】就業規則等一覧!$A$13:$AC$35,26,FALSE),"")</f>
        <v/>
      </c>
      <c r="O63" s="133" t="str">
        <f t="shared" si="6"/>
        <v/>
      </c>
      <c r="P63" s="133" t="str">
        <f t="shared" si="4"/>
        <v/>
      </c>
      <c r="Q63" s="134" t="str">
        <f t="shared" si="7"/>
        <v/>
      </c>
      <c r="T63" s="18"/>
      <c r="W63" s="14"/>
    </row>
    <row r="64" spans="1:23" ht="18" customHeight="1">
      <c r="A64" s="91">
        <v>52</v>
      </c>
      <c r="B64" s="91" t="str">
        <f t="shared" si="5"/>
        <v/>
      </c>
      <c r="C64" s="127"/>
      <c r="D64" s="127"/>
      <c r="E64" s="127"/>
      <c r="F64" s="127"/>
      <c r="G64" s="128"/>
      <c r="H64" s="128"/>
      <c r="I64" s="129"/>
      <c r="J64" s="127"/>
      <c r="K64" s="130" t="str">
        <f t="shared" si="3"/>
        <v/>
      </c>
      <c r="L64" s="127" t="s">
        <v>273</v>
      </c>
      <c r="M64" s="131"/>
      <c r="N64" s="132" t="str">
        <f>IFERROR(VLOOKUP(J64,①【入力】就業規則等一覧!$A$13:$AC$35,26,FALSE),"")</f>
        <v/>
      </c>
      <c r="O64" s="133" t="str">
        <f t="shared" si="6"/>
        <v/>
      </c>
      <c r="P64" s="133" t="str">
        <f t="shared" si="4"/>
        <v/>
      </c>
      <c r="Q64" s="134" t="str">
        <f t="shared" si="7"/>
        <v/>
      </c>
      <c r="T64" s="18"/>
    </row>
    <row r="65" spans="1:23" ht="18" customHeight="1">
      <c r="A65" s="91">
        <v>53</v>
      </c>
      <c r="B65" s="91" t="str">
        <f t="shared" si="5"/>
        <v/>
      </c>
      <c r="C65" s="127"/>
      <c r="D65" s="127"/>
      <c r="E65" s="127"/>
      <c r="F65" s="127"/>
      <c r="G65" s="128"/>
      <c r="H65" s="128"/>
      <c r="I65" s="129"/>
      <c r="J65" s="127"/>
      <c r="K65" s="130" t="str">
        <f t="shared" si="3"/>
        <v/>
      </c>
      <c r="L65" s="127" t="s">
        <v>273</v>
      </c>
      <c r="M65" s="131"/>
      <c r="N65" s="132" t="str">
        <f>IFERROR(VLOOKUP(J65,①【入力】就業規則等一覧!$A$13:$AC$35,26,FALSE),"")</f>
        <v/>
      </c>
      <c r="O65" s="133" t="str">
        <f t="shared" si="6"/>
        <v/>
      </c>
      <c r="P65" s="133" t="str">
        <f t="shared" si="4"/>
        <v/>
      </c>
      <c r="Q65" s="134" t="str">
        <f t="shared" si="7"/>
        <v/>
      </c>
      <c r="T65" s="18"/>
    </row>
    <row r="66" spans="1:23" ht="18" customHeight="1">
      <c r="A66" s="91">
        <v>54</v>
      </c>
      <c r="B66" s="91" t="str">
        <f t="shared" si="5"/>
        <v/>
      </c>
      <c r="C66" s="127"/>
      <c r="D66" s="127"/>
      <c r="E66" s="127"/>
      <c r="F66" s="127"/>
      <c r="G66" s="128"/>
      <c r="H66" s="128"/>
      <c r="I66" s="129"/>
      <c r="J66" s="127"/>
      <c r="K66" s="130" t="str">
        <f t="shared" si="3"/>
        <v/>
      </c>
      <c r="L66" s="127" t="s">
        <v>273</v>
      </c>
      <c r="M66" s="131"/>
      <c r="N66" s="132" t="str">
        <f>IFERROR(VLOOKUP(J66,①【入力】就業規則等一覧!$A$13:$AC$35,26,FALSE),"")</f>
        <v/>
      </c>
      <c r="O66" s="133" t="str">
        <f t="shared" si="6"/>
        <v/>
      </c>
      <c r="P66" s="133" t="str">
        <f t="shared" si="4"/>
        <v/>
      </c>
      <c r="Q66" s="134" t="str">
        <f t="shared" si="7"/>
        <v/>
      </c>
      <c r="T66" s="18"/>
    </row>
    <row r="67" spans="1:23" ht="18" customHeight="1">
      <c r="A67" s="91">
        <v>55</v>
      </c>
      <c r="B67" s="91" t="str">
        <f t="shared" si="5"/>
        <v/>
      </c>
      <c r="C67" s="127"/>
      <c r="D67" s="127"/>
      <c r="E67" s="127"/>
      <c r="F67" s="127"/>
      <c r="G67" s="128"/>
      <c r="H67" s="128"/>
      <c r="I67" s="129"/>
      <c r="J67" s="127"/>
      <c r="K67" s="130" t="str">
        <f t="shared" si="3"/>
        <v/>
      </c>
      <c r="L67" s="127" t="s">
        <v>273</v>
      </c>
      <c r="M67" s="131"/>
      <c r="N67" s="132" t="str">
        <f>IFERROR(VLOOKUP(J67,①【入力】就業規則等一覧!$A$13:$AC$35,26,FALSE),"")</f>
        <v/>
      </c>
      <c r="O67" s="133" t="str">
        <f t="shared" si="6"/>
        <v/>
      </c>
      <c r="P67" s="133" t="str">
        <f t="shared" si="4"/>
        <v/>
      </c>
      <c r="Q67" s="134" t="str">
        <f t="shared" si="7"/>
        <v/>
      </c>
      <c r="T67" s="18"/>
    </row>
    <row r="68" spans="1:23" ht="18" customHeight="1">
      <c r="A68" s="91">
        <v>56</v>
      </c>
      <c r="B68" s="91" t="str">
        <f t="shared" si="5"/>
        <v/>
      </c>
      <c r="C68" s="127"/>
      <c r="D68" s="127"/>
      <c r="E68" s="127"/>
      <c r="F68" s="127"/>
      <c r="G68" s="128"/>
      <c r="H68" s="128"/>
      <c r="I68" s="129"/>
      <c r="J68" s="127"/>
      <c r="K68" s="130" t="str">
        <f t="shared" si="3"/>
        <v/>
      </c>
      <c r="L68" s="127" t="s">
        <v>273</v>
      </c>
      <c r="M68" s="131"/>
      <c r="N68" s="132" t="str">
        <f>IFERROR(VLOOKUP(J68,①【入力】就業規則等一覧!$A$13:$AC$35,26,FALSE),"")</f>
        <v/>
      </c>
      <c r="O68" s="133" t="str">
        <f t="shared" si="6"/>
        <v/>
      </c>
      <c r="P68" s="133" t="str">
        <f t="shared" si="4"/>
        <v/>
      </c>
      <c r="Q68" s="134" t="str">
        <f t="shared" si="7"/>
        <v/>
      </c>
      <c r="T68" s="18"/>
    </row>
    <row r="69" spans="1:23" ht="18" customHeight="1">
      <c r="A69" s="91">
        <v>57</v>
      </c>
      <c r="B69" s="91" t="str">
        <f t="shared" si="5"/>
        <v/>
      </c>
      <c r="C69" s="127"/>
      <c r="D69" s="127"/>
      <c r="E69" s="127"/>
      <c r="F69" s="127"/>
      <c r="G69" s="128"/>
      <c r="H69" s="128"/>
      <c r="I69" s="129"/>
      <c r="J69" s="127"/>
      <c r="K69" s="130" t="str">
        <f t="shared" si="3"/>
        <v/>
      </c>
      <c r="L69" s="127" t="s">
        <v>273</v>
      </c>
      <c r="M69" s="131"/>
      <c r="N69" s="132" t="str">
        <f>IFERROR(VLOOKUP(J69,①【入力】就業規則等一覧!$A$13:$AC$35,26,FALSE),"")</f>
        <v/>
      </c>
      <c r="O69" s="133" t="str">
        <f t="shared" si="6"/>
        <v/>
      </c>
      <c r="P69" s="133" t="str">
        <f t="shared" si="4"/>
        <v/>
      </c>
      <c r="Q69" s="134" t="str">
        <f t="shared" si="7"/>
        <v/>
      </c>
      <c r="T69" s="18"/>
    </row>
    <row r="70" spans="1:23" ht="18" customHeight="1">
      <c r="A70" s="91">
        <v>58</v>
      </c>
      <c r="B70" s="91" t="str">
        <f t="shared" si="5"/>
        <v/>
      </c>
      <c r="C70" s="127"/>
      <c r="D70" s="127"/>
      <c r="E70" s="127"/>
      <c r="F70" s="127"/>
      <c r="G70" s="128"/>
      <c r="H70" s="128"/>
      <c r="I70" s="129"/>
      <c r="J70" s="127"/>
      <c r="K70" s="130" t="str">
        <f t="shared" si="3"/>
        <v/>
      </c>
      <c r="L70" s="127" t="s">
        <v>273</v>
      </c>
      <c r="M70" s="131"/>
      <c r="N70" s="132" t="str">
        <f>IFERROR(VLOOKUP(J70,①【入力】就業規則等一覧!$A$13:$AC$35,26,FALSE),"")</f>
        <v/>
      </c>
      <c r="O70" s="133" t="str">
        <f t="shared" si="6"/>
        <v/>
      </c>
      <c r="P70" s="133" t="str">
        <f t="shared" si="4"/>
        <v/>
      </c>
      <c r="Q70" s="134" t="str">
        <f t="shared" si="7"/>
        <v/>
      </c>
      <c r="T70" s="18"/>
    </row>
    <row r="71" spans="1:23" ht="18" customHeight="1">
      <c r="A71" s="91">
        <v>59</v>
      </c>
      <c r="B71" s="91" t="str">
        <f t="shared" si="5"/>
        <v/>
      </c>
      <c r="C71" s="127"/>
      <c r="D71" s="127"/>
      <c r="E71" s="127"/>
      <c r="F71" s="127"/>
      <c r="G71" s="128"/>
      <c r="H71" s="128"/>
      <c r="I71" s="129"/>
      <c r="J71" s="127"/>
      <c r="K71" s="130" t="str">
        <f t="shared" si="3"/>
        <v/>
      </c>
      <c r="L71" s="127" t="s">
        <v>273</v>
      </c>
      <c r="M71" s="131"/>
      <c r="N71" s="132" t="str">
        <f>IFERROR(VLOOKUP(J71,①【入力】就業規則等一覧!$A$13:$AC$35,26,FALSE),"")</f>
        <v/>
      </c>
      <c r="O71" s="133" t="str">
        <f t="shared" si="6"/>
        <v/>
      </c>
      <c r="P71" s="133" t="str">
        <f t="shared" si="4"/>
        <v/>
      </c>
      <c r="Q71" s="134" t="str">
        <f t="shared" si="7"/>
        <v/>
      </c>
      <c r="T71" s="18"/>
    </row>
    <row r="72" spans="1:23" ht="18" customHeight="1">
      <c r="A72" s="91">
        <v>60</v>
      </c>
      <c r="B72" s="91" t="str">
        <f t="shared" si="5"/>
        <v/>
      </c>
      <c r="C72" s="127"/>
      <c r="D72" s="127"/>
      <c r="E72" s="127"/>
      <c r="F72" s="127"/>
      <c r="G72" s="128"/>
      <c r="H72" s="128"/>
      <c r="I72" s="129"/>
      <c r="J72" s="127"/>
      <c r="K72" s="130" t="str">
        <f t="shared" si="3"/>
        <v/>
      </c>
      <c r="L72" s="127" t="s">
        <v>273</v>
      </c>
      <c r="M72" s="131"/>
      <c r="N72" s="132" t="str">
        <f>IFERROR(VLOOKUP(J72,①【入力】就業規則等一覧!$A$13:$AC$35,26,FALSE),"")</f>
        <v/>
      </c>
      <c r="O72" s="133" t="str">
        <f t="shared" si="6"/>
        <v/>
      </c>
      <c r="P72" s="133" t="str">
        <f t="shared" si="4"/>
        <v/>
      </c>
      <c r="Q72" s="134" t="str">
        <f t="shared" si="7"/>
        <v/>
      </c>
      <c r="T72" s="18"/>
    </row>
    <row r="73" spans="1:23" ht="18" customHeight="1">
      <c r="A73" s="91">
        <v>61</v>
      </c>
      <c r="B73" s="91" t="str">
        <f t="shared" si="5"/>
        <v/>
      </c>
      <c r="C73" s="127"/>
      <c r="D73" s="127"/>
      <c r="E73" s="127"/>
      <c r="F73" s="127"/>
      <c r="G73" s="128"/>
      <c r="H73" s="128"/>
      <c r="I73" s="129"/>
      <c r="J73" s="127"/>
      <c r="K73" s="130" t="str">
        <f t="shared" si="3"/>
        <v/>
      </c>
      <c r="L73" s="127" t="s">
        <v>273</v>
      </c>
      <c r="M73" s="131"/>
      <c r="N73" s="132" t="str">
        <f>IFERROR(VLOOKUP(J73,①【入力】就業規則等一覧!$A$13:$AC$35,26,FALSE),"")</f>
        <v/>
      </c>
      <c r="O73" s="133" t="str">
        <f t="shared" si="6"/>
        <v/>
      </c>
      <c r="P73" s="133" t="str">
        <f t="shared" si="4"/>
        <v/>
      </c>
      <c r="Q73" s="134" t="str">
        <f t="shared" si="7"/>
        <v/>
      </c>
      <c r="T73" s="18"/>
    </row>
    <row r="74" spans="1:23" ht="18" customHeight="1">
      <c r="A74" s="91">
        <v>62</v>
      </c>
      <c r="B74" s="91" t="str">
        <f t="shared" si="5"/>
        <v/>
      </c>
      <c r="C74" s="127"/>
      <c r="D74" s="127"/>
      <c r="E74" s="127"/>
      <c r="F74" s="127"/>
      <c r="G74" s="128"/>
      <c r="H74" s="128"/>
      <c r="I74" s="129"/>
      <c r="J74" s="127"/>
      <c r="K74" s="130" t="str">
        <f t="shared" si="3"/>
        <v/>
      </c>
      <c r="L74" s="127" t="s">
        <v>273</v>
      </c>
      <c r="M74" s="131"/>
      <c r="N74" s="132" t="str">
        <f>IFERROR(VLOOKUP(J74,①【入力】就業規則等一覧!$A$13:$AC$35,26,FALSE),"")</f>
        <v/>
      </c>
      <c r="O74" s="133" t="str">
        <f t="shared" si="6"/>
        <v/>
      </c>
      <c r="P74" s="133" t="str">
        <f t="shared" si="4"/>
        <v/>
      </c>
      <c r="Q74" s="134" t="str">
        <f t="shared" si="7"/>
        <v/>
      </c>
      <c r="T74" s="18"/>
    </row>
    <row r="75" spans="1:23" ht="18" customHeight="1">
      <c r="A75" s="91">
        <v>63</v>
      </c>
      <c r="B75" s="91" t="str">
        <f t="shared" si="5"/>
        <v/>
      </c>
      <c r="C75" s="127"/>
      <c r="D75" s="127"/>
      <c r="E75" s="127"/>
      <c r="F75" s="127"/>
      <c r="G75" s="128"/>
      <c r="H75" s="128"/>
      <c r="I75" s="129"/>
      <c r="J75" s="127"/>
      <c r="K75" s="130" t="str">
        <f t="shared" si="3"/>
        <v/>
      </c>
      <c r="L75" s="127" t="s">
        <v>273</v>
      </c>
      <c r="M75" s="131"/>
      <c r="N75" s="132" t="str">
        <f>IFERROR(VLOOKUP(J75,①【入力】就業規則等一覧!$A$13:$AC$35,26,FALSE),"")</f>
        <v/>
      </c>
      <c r="O75" s="133" t="str">
        <f t="shared" si="6"/>
        <v/>
      </c>
      <c r="P75" s="133" t="str">
        <f t="shared" si="4"/>
        <v/>
      </c>
      <c r="Q75" s="134" t="str">
        <f t="shared" si="7"/>
        <v/>
      </c>
      <c r="T75" s="18"/>
    </row>
    <row r="76" spans="1:23" ht="18" customHeight="1">
      <c r="A76" s="91">
        <v>64</v>
      </c>
      <c r="B76" s="91" t="str">
        <f t="shared" si="5"/>
        <v/>
      </c>
      <c r="C76" s="127"/>
      <c r="D76" s="127"/>
      <c r="E76" s="127"/>
      <c r="F76" s="127"/>
      <c r="G76" s="128"/>
      <c r="H76" s="128"/>
      <c r="I76" s="129"/>
      <c r="J76" s="127"/>
      <c r="K76" s="130" t="str">
        <f t="shared" si="3"/>
        <v/>
      </c>
      <c r="L76" s="127" t="s">
        <v>273</v>
      </c>
      <c r="M76" s="131"/>
      <c r="N76" s="132" t="str">
        <f>IFERROR(VLOOKUP(J76,①【入力】就業規則等一覧!$A$13:$AC$35,26,FALSE),"")</f>
        <v/>
      </c>
      <c r="O76" s="133" t="str">
        <f t="shared" si="6"/>
        <v/>
      </c>
      <c r="P76" s="133" t="str">
        <f t="shared" si="4"/>
        <v/>
      </c>
      <c r="Q76" s="134" t="str">
        <f t="shared" si="7"/>
        <v/>
      </c>
      <c r="T76" s="18"/>
      <c r="W76" s="14"/>
    </row>
    <row r="77" spans="1:23" ht="18" customHeight="1">
      <c r="A77" s="91">
        <v>65</v>
      </c>
      <c r="B77" s="91" t="str">
        <f t="shared" ref="B77:B108" si="8">C77&amp;D77</f>
        <v/>
      </c>
      <c r="C77" s="127"/>
      <c r="D77" s="127"/>
      <c r="E77" s="127"/>
      <c r="F77" s="127"/>
      <c r="G77" s="128"/>
      <c r="H77" s="128"/>
      <c r="I77" s="129"/>
      <c r="J77" s="127"/>
      <c r="K77" s="130" t="str">
        <f t="shared" si="3"/>
        <v/>
      </c>
      <c r="L77" s="127" t="s">
        <v>273</v>
      </c>
      <c r="M77" s="131"/>
      <c r="N77" s="132" t="str">
        <f>IFERROR(VLOOKUP(J77,①【入力】就業規則等一覧!$A$13:$AC$35,26,FALSE),"")</f>
        <v/>
      </c>
      <c r="O77" s="133" t="str">
        <f t="shared" ref="O77:O112" si="9">IF(OR(AND(J77=1, L77="1.介護職員（５年目まで)"), L77="2.介護職員（６年目以降)", L77="3.介護支援専門員", L77="4.介護職員兼介護支援専門員"),10000, "")</f>
        <v/>
      </c>
      <c r="P77" s="133" t="str">
        <f t="shared" si="4"/>
        <v/>
      </c>
      <c r="Q77" s="134" t="str">
        <f t="shared" ref="Q77:Q108" si="10">IF(OR(M77="",O77=""),"",M77*P77)</f>
        <v/>
      </c>
      <c r="T77" s="18"/>
    </row>
    <row r="78" spans="1:23" ht="18" customHeight="1">
      <c r="A78" s="91">
        <v>66</v>
      </c>
      <c r="B78" s="91" t="str">
        <f t="shared" si="8"/>
        <v/>
      </c>
      <c r="C78" s="127"/>
      <c r="D78" s="127"/>
      <c r="E78" s="127"/>
      <c r="F78" s="127"/>
      <c r="G78" s="128"/>
      <c r="H78" s="128"/>
      <c r="I78" s="129"/>
      <c r="J78" s="127"/>
      <c r="K78" s="130" t="str">
        <f t="shared" ref="K78:K112" si="11">IF(OR(J78="1",J78=1),"○","")</f>
        <v/>
      </c>
      <c r="L78" s="127" t="s">
        <v>273</v>
      </c>
      <c r="M78" s="131"/>
      <c r="N78" s="132" t="str">
        <f>IFERROR(VLOOKUP(J78,①【入力】就業規則等一覧!$A$13:$AC$35,26,FALSE),"")</f>
        <v/>
      </c>
      <c r="O78" s="133" t="str">
        <f t="shared" si="9"/>
        <v/>
      </c>
      <c r="P78" s="133" t="str">
        <f t="shared" ref="P78:P112" si="12">IF(O78="","",IF(N78&gt;=10000,10000,N78))</f>
        <v/>
      </c>
      <c r="Q78" s="134" t="str">
        <f t="shared" si="10"/>
        <v/>
      </c>
      <c r="T78" s="18"/>
    </row>
    <row r="79" spans="1:23" ht="18" customHeight="1">
      <c r="A79" s="91">
        <v>67</v>
      </c>
      <c r="B79" s="91" t="str">
        <f t="shared" si="8"/>
        <v/>
      </c>
      <c r="C79" s="127"/>
      <c r="D79" s="127"/>
      <c r="E79" s="127"/>
      <c r="F79" s="127"/>
      <c r="G79" s="128"/>
      <c r="H79" s="128"/>
      <c r="I79" s="129"/>
      <c r="J79" s="127"/>
      <c r="K79" s="130" t="str">
        <f t="shared" si="11"/>
        <v/>
      </c>
      <c r="L79" s="127" t="s">
        <v>273</v>
      </c>
      <c r="M79" s="131"/>
      <c r="N79" s="132" t="str">
        <f>IFERROR(VLOOKUP(J79,①【入力】就業規則等一覧!$A$13:$AC$35,26,FALSE),"")</f>
        <v/>
      </c>
      <c r="O79" s="133" t="str">
        <f t="shared" si="9"/>
        <v/>
      </c>
      <c r="P79" s="133" t="str">
        <f t="shared" si="12"/>
        <v/>
      </c>
      <c r="Q79" s="134" t="str">
        <f t="shared" si="10"/>
        <v/>
      </c>
      <c r="T79" s="18"/>
    </row>
    <row r="80" spans="1:23" ht="18" customHeight="1">
      <c r="A80" s="91">
        <v>68</v>
      </c>
      <c r="B80" s="91" t="str">
        <f t="shared" si="8"/>
        <v/>
      </c>
      <c r="C80" s="127"/>
      <c r="D80" s="127"/>
      <c r="E80" s="127"/>
      <c r="F80" s="127"/>
      <c r="G80" s="128"/>
      <c r="H80" s="128"/>
      <c r="I80" s="129"/>
      <c r="J80" s="127"/>
      <c r="K80" s="130" t="str">
        <f t="shared" si="11"/>
        <v/>
      </c>
      <c r="L80" s="127" t="s">
        <v>273</v>
      </c>
      <c r="M80" s="131"/>
      <c r="N80" s="132" t="str">
        <f>IFERROR(VLOOKUP(J80,①【入力】就業規則等一覧!$A$13:$AC$35,26,FALSE),"")</f>
        <v/>
      </c>
      <c r="O80" s="133" t="str">
        <f t="shared" si="9"/>
        <v/>
      </c>
      <c r="P80" s="133" t="str">
        <f t="shared" si="12"/>
        <v/>
      </c>
      <c r="Q80" s="134" t="str">
        <f t="shared" si="10"/>
        <v/>
      </c>
      <c r="T80" s="18"/>
    </row>
    <row r="81" spans="1:23" ht="18" customHeight="1">
      <c r="A81" s="91">
        <v>69</v>
      </c>
      <c r="B81" s="91" t="str">
        <f t="shared" si="8"/>
        <v/>
      </c>
      <c r="C81" s="127"/>
      <c r="D81" s="127"/>
      <c r="E81" s="127"/>
      <c r="F81" s="127"/>
      <c r="G81" s="128"/>
      <c r="H81" s="128"/>
      <c r="I81" s="129"/>
      <c r="J81" s="127"/>
      <c r="K81" s="130" t="str">
        <f t="shared" si="11"/>
        <v/>
      </c>
      <c r="L81" s="127" t="s">
        <v>273</v>
      </c>
      <c r="M81" s="131"/>
      <c r="N81" s="132" t="str">
        <f>IFERROR(VLOOKUP(J81,①【入力】就業規則等一覧!$A$13:$AC$35,26,FALSE),"")</f>
        <v/>
      </c>
      <c r="O81" s="133" t="str">
        <f t="shared" si="9"/>
        <v/>
      </c>
      <c r="P81" s="133" t="str">
        <f t="shared" si="12"/>
        <v/>
      </c>
      <c r="Q81" s="134" t="str">
        <f t="shared" si="10"/>
        <v/>
      </c>
      <c r="T81" s="18"/>
    </row>
    <row r="82" spans="1:23" ht="18" customHeight="1">
      <c r="A82" s="91">
        <v>70</v>
      </c>
      <c r="B82" s="91" t="str">
        <f t="shared" si="8"/>
        <v/>
      </c>
      <c r="C82" s="127"/>
      <c r="D82" s="127"/>
      <c r="E82" s="127"/>
      <c r="F82" s="127"/>
      <c r="G82" s="128"/>
      <c r="H82" s="128"/>
      <c r="I82" s="129"/>
      <c r="J82" s="127"/>
      <c r="K82" s="130" t="str">
        <f t="shared" si="11"/>
        <v/>
      </c>
      <c r="L82" s="127" t="s">
        <v>273</v>
      </c>
      <c r="M82" s="131"/>
      <c r="N82" s="132" t="str">
        <f>IFERROR(VLOOKUP(J82,①【入力】就業規則等一覧!$A$13:$AC$35,26,FALSE),"")</f>
        <v/>
      </c>
      <c r="O82" s="133" t="str">
        <f t="shared" si="9"/>
        <v/>
      </c>
      <c r="P82" s="133" t="str">
        <f t="shared" si="12"/>
        <v/>
      </c>
      <c r="Q82" s="134" t="str">
        <f t="shared" si="10"/>
        <v/>
      </c>
      <c r="T82" s="18"/>
    </row>
    <row r="83" spans="1:23" ht="18" customHeight="1">
      <c r="A83" s="91">
        <v>71</v>
      </c>
      <c r="B83" s="91" t="str">
        <f t="shared" si="8"/>
        <v/>
      </c>
      <c r="C83" s="127"/>
      <c r="D83" s="127"/>
      <c r="E83" s="127"/>
      <c r="F83" s="127"/>
      <c r="G83" s="128"/>
      <c r="H83" s="128"/>
      <c r="I83" s="129"/>
      <c r="J83" s="127"/>
      <c r="K83" s="130" t="str">
        <f t="shared" si="11"/>
        <v/>
      </c>
      <c r="L83" s="127" t="s">
        <v>273</v>
      </c>
      <c r="M83" s="131"/>
      <c r="N83" s="132" t="str">
        <f>IFERROR(VLOOKUP(J83,①【入力】就業規則等一覧!$A$13:$AC$35,26,FALSE),"")</f>
        <v/>
      </c>
      <c r="O83" s="133" t="str">
        <f t="shared" si="9"/>
        <v/>
      </c>
      <c r="P83" s="133" t="str">
        <f t="shared" si="12"/>
        <v/>
      </c>
      <c r="Q83" s="134" t="str">
        <f t="shared" si="10"/>
        <v/>
      </c>
      <c r="T83" s="18"/>
    </row>
    <row r="84" spans="1:23" ht="18" customHeight="1">
      <c r="A84" s="91">
        <v>72</v>
      </c>
      <c r="B84" s="91" t="str">
        <f t="shared" si="8"/>
        <v/>
      </c>
      <c r="C84" s="127"/>
      <c r="D84" s="127"/>
      <c r="E84" s="127"/>
      <c r="F84" s="127"/>
      <c r="G84" s="128"/>
      <c r="H84" s="128"/>
      <c r="I84" s="129"/>
      <c r="J84" s="127"/>
      <c r="K84" s="130" t="str">
        <f t="shared" si="11"/>
        <v/>
      </c>
      <c r="L84" s="127" t="s">
        <v>273</v>
      </c>
      <c r="M84" s="131"/>
      <c r="N84" s="132" t="str">
        <f>IFERROR(VLOOKUP(J84,①【入力】就業規則等一覧!$A$13:$AC$35,26,FALSE),"")</f>
        <v/>
      </c>
      <c r="O84" s="133" t="str">
        <f t="shared" si="9"/>
        <v/>
      </c>
      <c r="P84" s="133" t="str">
        <f t="shared" si="12"/>
        <v/>
      </c>
      <c r="Q84" s="134" t="str">
        <f t="shared" si="10"/>
        <v/>
      </c>
      <c r="T84" s="18"/>
    </row>
    <row r="85" spans="1:23" ht="18" customHeight="1">
      <c r="A85" s="91">
        <v>73</v>
      </c>
      <c r="B85" s="91" t="str">
        <f t="shared" si="8"/>
        <v/>
      </c>
      <c r="C85" s="127"/>
      <c r="D85" s="127"/>
      <c r="E85" s="127"/>
      <c r="F85" s="127"/>
      <c r="G85" s="128"/>
      <c r="H85" s="128"/>
      <c r="I85" s="129"/>
      <c r="J85" s="127"/>
      <c r="K85" s="130" t="str">
        <f t="shared" si="11"/>
        <v/>
      </c>
      <c r="L85" s="127" t="s">
        <v>273</v>
      </c>
      <c r="M85" s="131"/>
      <c r="N85" s="132" t="str">
        <f>IFERROR(VLOOKUP(J85,①【入力】就業規則等一覧!$A$13:$AC$35,26,FALSE),"")</f>
        <v/>
      </c>
      <c r="O85" s="133" t="str">
        <f t="shared" si="9"/>
        <v/>
      </c>
      <c r="P85" s="133" t="str">
        <f t="shared" si="12"/>
        <v/>
      </c>
      <c r="Q85" s="134" t="str">
        <f t="shared" si="10"/>
        <v/>
      </c>
      <c r="T85" s="18"/>
    </row>
    <row r="86" spans="1:23" ht="18" customHeight="1">
      <c r="A86" s="91">
        <v>74</v>
      </c>
      <c r="B86" s="91" t="str">
        <f t="shared" si="8"/>
        <v/>
      </c>
      <c r="C86" s="127"/>
      <c r="D86" s="127"/>
      <c r="E86" s="127"/>
      <c r="F86" s="127"/>
      <c r="G86" s="128"/>
      <c r="H86" s="128"/>
      <c r="I86" s="129"/>
      <c r="J86" s="127"/>
      <c r="K86" s="130" t="str">
        <f t="shared" si="11"/>
        <v/>
      </c>
      <c r="L86" s="127" t="s">
        <v>273</v>
      </c>
      <c r="M86" s="131"/>
      <c r="N86" s="132" t="str">
        <f>IFERROR(VLOOKUP(J86,①【入力】就業規則等一覧!$A$13:$AC$35,26,FALSE),"")</f>
        <v/>
      </c>
      <c r="O86" s="133" t="str">
        <f t="shared" si="9"/>
        <v/>
      </c>
      <c r="P86" s="133" t="str">
        <f t="shared" si="12"/>
        <v/>
      </c>
      <c r="Q86" s="134" t="str">
        <f t="shared" si="10"/>
        <v/>
      </c>
      <c r="T86" s="18"/>
    </row>
    <row r="87" spans="1:23" ht="18" customHeight="1">
      <c r="A87" s="91">
        <v>75</v>
      </c>
      <c r="B87" s="91" t="str">
        <f t="shared" si="8"/>
        <v/>
      </c>
      <c r="C87" s="127"/>
      <c r="D87" s="127"/>
      <c r="E87" s="127"/>
      <c r="F87" s="127"/>
      <c r="G87" s="128"/>
      <c r="H87" s="128"/>
      <c r="I87" s="129"/>
      <c r="J87" s="127"/>
      <c r="K87" s="130" t="str">
        <f t="shared" si="11"/>
        <v/>
      </c>
      <c r="L87" s="127" t="s">
        <v>273</v>
      </c>
      <c r="M87" s="131"/>
      <c r="N87" s="132" t="str">
        <f>IFERROR(VLOOKUP(J87,①【入力】就業規則等一覧!$A$13:$AC$35,26,FALSE),"")</f>
        <v/>
      </c>
      <c r="O87" s="133" t="str">
        <f t="shared" si="9"/>
        <v/>
      </c>
      <c r="P87" s="133" t="str">
        <f t="shared" si="12"/>
        <v/>
      </c>
      <c r="Q87" s="134" t="str">
        <f t="shared" si="10"/>
        <v/>
      </c>
      <c r="T87" s="18"/>
    </row>
    <row r="88" spans="1:23" ht="18" customHeight="1">
      <c r="A88" s="91">
        <v>76</v>
      </c>
      <c r="B88" s="91" t="str">
        <f t="shared" si="8"/>
        <v/>
      </c>
      <c r="C88" s="127"/>
      <c r="D88" s="127"/>
      <c r="E88" s="127"/>
      <c r="F88" s="127"/>
      <c r="G88" s="128"/>
      <c r="H88" s="128"/>
      <c r="I88" s="129"/>
      <c r="J88" s="127"/>
      <c r="K88" s="130" t="str">
        <f t="shared" si="11"/>
        <v/>
      </c>
      <c r="L88" s="127" t="s">
        <v>273</v>
      </c>
      <c r="M88" s="131"/>
      <c r="N88" s="132" t="str">
        <f>IFERROR(VLOOKUP(J88,①【入力】就業規則等一覧!$A$13:$AC$35,26,FALSE),"")</f>
        <v/>
      </c>
      <c r="O88" s="133" t="str">
        <f t="shared" si="9"/>
        <v/>
      </c>
      <c r="P88" s="133" t="str">
        <f t="shared" si="12"/>
        <v/>
      </c>
      <c r="Q88" s="134" t="str">
        <f t="shared" si="10"/>
        <v/>
      </c>
      <c r="T88" s="18"/>
    </row>
    <row r="89" spans="1:23" ht="18" customHeight="1">
      <c r="A89" s="91">
        <v>77</v>
      </c>
      <c r="B89" s="91" t="str">
        <f t="shared" si="8"/>
        <v/>
      </c>
      <c r="C89" s="127"/>
      <c r="D89" s="127"/>
      <c r="E89" s="127"/>
      <c r="F89" s="127"/>
      <c r="G89" s="128"/>
      <c r="H89" s="128"/>
      <c r="I89" s="129"/>
      <c r="J89" s="127"/>
      <c r="K89" s="130" t="str">
        <f t="shared" si="11"/>
        <v/>
      </c>
      <c r="L89" s="127" t="s">
        <v>273</v>
      </c>
      <c r="M89" s="131"/>
      <c r="N89" s="132" t="str">
        <f>IFERROR(VLOOKUP(J89,①【入力】就業規則等一覧!$A$13:$AC$35,26,FALSE),"")</f>
        <v/>
      </c>
      <c r="O89" s="133" t="str">
        <f t="shared" si="9"/>
        <v/>
      </c>
      <c r="P89" s="133" t="str">
        <f t="shared" si="12"/>
        <v/>
      </c>
      <c r="Q89" s="134" t="str">
        <f t="shared" si="10"/>
        <v/>
      </c>
      <c r="T89" s="18"/>
      <c r="W89" s="14"/>
    </row>
    <row r="90" spans="1:23" ht="18" customHeight="1">
      <c r="A90" s="91">
        <v>78</v>
      </c>
      <c r="B90" s="91" t="str">
        <f t="shared" si="8"/>
        <v/>
      </c>
      <c r="C90" s="127"/>
      <c r="D90" s="127"/>
      <c r="E90" s="127"/>
      <c r="F90" s="127"/>
      <c r="G90" s="128"/>
      <c r="H90" s="128"/>
      <c r="I90" s="129"/>
      <c r="J90" s="127"/>
      <c r="K90" s="130" t="str">
        <f t="shared" si="11"/>
        <v/>
      </c>
      <c r="L90" s="127" t="s">
        <v>273</v>
      </c>
      <c r="M90" s="131"/>
      <c r="N90" s="132" t="str">
        <f>IFERROR(VLOOKUP(J90,①【入力】就業規則等一覧!$A$13:$AC$35,26,FALSE),"")</f>
        <v/>
      </c>
      <c r="O90" s="133" t="str">
        <f t="shared" si="9"/>
        <v/>
      </c>
      <c r="P90" s="133" t="str">
        <f t="shared" si="12"/>
        <v/>
      </c>
      <c r="Q90" s="134" t="str">
        <f t="shared" si="10"/>
        <v/>
      </c>
      <c r="T90" s="18"/>
    </row>
    <row r="91" spans="1:23" ht="18" customHeight="1">
      <c r="A91" s="91">
        <v>79</v>
      </c>
      <c r="B91" s="91" t="str">
        <f t="shared" si="8"/>
        <v/>
      </c>
      <c r="C91" s="127"/>
      <c r="D91" s="127"/>
      <c r="E91" s="127"/>
      <c r="F91" s="127"/>
      <c r="G91" s="128"/>
      <c r="H91" s="128"/>
      <c r="I91" s="129"/>
      <c r="J91" s="127"/>
      <c r="K91" s="130" t="str">
        <f t="shared" si="11"/>
        <v/>
      </c>
      <c r="L91" s="127" t="s">
        <v>273</v>
      </c>
      <c r="M91" s="131"/>
      <c r="N91" s="132" t="str">
        <f>IFERROR(VLOOKUP(J91,①【入力】就業規則等一覧!$A$13:$AC$35,26,FALSE),"")</f>
        <v/>
      </c>
      <c r="O91" s="133" t="str">
        <f t="shared" si="9"/>
        <v/>
      </c>
      <c r="P91" s="133" t="str">
        <f t="shared" si="12"/>
        <v/>
      </c>
      <c r="Q91" s="134" t="str">
        <f t="shared" si="10"/>
        <v/>
      </c>
      <c r="T91" s="18"/>
    </row>
    <row r="92" spans="1:23" ht="18" customHeight="1">
      <c r="A92" s="91">
        <v>80</v>
      </c>
      <c r="B92" s="91" t="str">
        <f t="shared" si="8"/>
        <v/>
      </c>
      <c r="C92" s="127"/>
      <c r="D92" s="127"/>
      <c r="E92" s="127"/>
      <c r="F92" s="127"/>
      <c r="G92" s="128"/>
      <c r="H92" s="128"/>
      <c r="I92" s="129"/>
      <c r="J92" s="127"/>
      <c r="K92" s="130" t="str">
        <f t="shared" si="11"/>
        <v/>
      </c>
      <c r="L92" s="127" t="s">
        <v>273</v>
      </c>
      <c r="M92" s="131"/>
      <c r="N92" s="132" t="str">
        <f>IFERROR(VLOOKUP(J92,①【入力】就業規則等一覧!$A$13:$AC$35,26,FALSE),"")</f>
        <v/>
      </c>
      <c r="O92" s="133" t="str">
        <f t="shared" si="9"/>
        <v/>
      </c>
      <c r="P92" s="133" t="str">
        <f t="shared" si="12"/>
        <v/>
      </c>
      <c r="Q92" s="134" t="str">
        <f t="shared" si="10"/>
        <v/>
      </c>
      <c r="T92" s="18"/>
    </row>
    <row r="93" spans="1:23" ht="18" customHeight="1">
      <c r="A93" s="91">
        <v>81</v>
      </c>
      <c r="B93" s="91" t="str">
        <f t="shared" si="8"/>
        <v/>
      </c>
      <c r="C93" s="127"/>
      <c r="D93" s="127"/>
      <c r="E93" s="127"/>
      <c r="F93" s="127"/>
      <c r="G93" s="128"/>
      <c r="H93" s="128"/>
      <c r="I93" s="129"/>
      <c r="J93" s="127"/>
      <c r="K93" s="130" t="str">
        <f t="shared" si="11"/>
        <v/>
      </c>
      <c r="L93" s="127" t="s">
        <v>273</v>
      </c>
      <c r="M93" s="131"/>
      <c r="N93" s="132" t="str">
        <f>IFERROR(VLOOKUP(J93,①【入力】就業規則等一覧!$A$13:$AC$35,26,FALSE),"")</f>
        <v/>
      </c>
      <c r="O93" s="133" t="str">
        <f t="shared" si="9"/>
        <v/>
      </c>
      <c r="P93" s="133" t="str">
        <f t="shared" si="12"/>
        <v/>
      </c>
      <c r="Q93" s="134" t="str">
        <f t="shared" si="10"/>
        <v/>
      </c>
      <c r="T93" s="18"/>
    </row>
    <row r="94" spans="1:23" ht="18" customHeight="1">
      <c r="A94" s="91">
        <v>82</v>
      </c>
      <c r="B94" s="91" t="str">
        <f t="shared" si="8"/>
        <v/>
      </c>
      <c r="C94" s="127"/>
      <c r="D94" s="127"/>
      <c r="E94" s="127"/>
      <c r="F94" s="127"/>
      <c r="G94" s="128"/>
      <c r="H94" s="128"/>
      <c r="I94" s="129"/>
      <c r="J94" s="127"/>
      <c r="K94" s="130" t="str">
        <f t="shared" si="11"/>
        <v/>
      </c>
      <c r="L94" s="127" t="s">
        <v>273</v>
      </c>
      <c r="M94" s="131"/>
      <c r="N94" s="132" t="str">
        <f>IFERROR(VLOOKUP(J94,①【入力】就業規則等一覧!$A$13:$AC$35,26,FALSE),"")</f>
        <v/>
      </c>
      <c r="O94" s="133" t="str">
        <f t="shared" si="9"/>
        <v/>
      </c>
      <c r="P94" s="133" t="str">
        <f t="shared" si="12"/>
        <v/>
      </c>
      <c r="Q94" s="134" t="str">
        <f t="shared" si="10"/>
        <v/>
      </c>
      <c r="T94" s="18"/>
    </row>
    <row r="95" spans="1:23" ht="18" customHeight="1">
      <c r="A95" s="91">
        <v>83</v>
      </c>
      <c r="B95" s="91" t="str">
        <f t="shared" si="8"/>
        <v/>
      </c>
      <c r="C95" s="127"/>
      <c r="D95" s="127"/>
      <c r="E95" s="127"/>
      <c r="F95" s="127"/>
      <c r="G95" s="128"/>
      <c r="H95" s="128"/>
      <c r="I95" s="129"/>
      <c r="J95" s="127"/>
      <c r="K95" s="130" t="str">
        <f t="shared" si="11"/>
        <v/>
      </c>
      <c r="L95" s="127" t="s">
        <v>273</v>
      </c>
      <c r="M95" s="131"/>
      <c r="N95" s="132" t="str">
        <f>IFERROR(VLOOKUP(J95,①【入力】就業規則等一覧!$A$13:$AC$35,26,FALSE),"")</f>
        <v/>
      </c>
      <c r="O95" s="133" t="str">
        <f t="shared" si="9"/>
        <v/>
      </c>
      <c r="P95" s="133" t="str">
        <f t="shared" si="12"/>
        <v/>
      </c>
      <c r="Q95" s="134" t="str">
        <f t="shared" si="10"/>
        <v/>
      </c>
      <c r="T95" s="18"/>
    </row>
    <row r="96" spans="1:23" ht="18" customHeight="1">
      <c r="A96" s="91">
        <v>84</v>
      </c>
      <c r="B96" s="91" t="str">
        <f t="shared" si="8"/>
        <v/>
      </c>
      <c r="C96" s="127"/>
      <c r="D96" s="127"/>
      <c r="E96" s="127"/>
      <c r="F96" s="127"/>
      <c r="G96" s="128"/>
      <c r="H96" s="128"/>
      <c r="I96" s="129"/>
      <c r="J96" s="127"/>
      <c r="K96" s="130" t="str">
        <f t="shared" si="11"/>
        <v/>
      </c>
      <c r="L96" s="127" t="s">
        <v>273</v>
      </c>
      <c r="M96" s="131"/>
      <c r="N96" s="132" t="str">
        <f>IFERROR(VLOOKUP(J96,①【入力】就業規則等一覧!$A$13:$AC$35,26,FALSE),"")</f>
        <v/>
      </c>
      <c r="O96" s="133" t="str">
        <f t="shared" si="9"/>
        <v/>
      </c>
      <c r="P96" s="133" t="str">
        <f t="shared" si="12"/>
        <v/>
      </c>
      <c r="Q96" s="134" t="str">
        <f t="shared" si="10"/>
        <v/>
      </c>
      <c r="T96" s="18"/>
    </row>
    <row r="97" spans="1:23" ht="18" customHeight="1">
      <c r="A97" s="91">
        <v>85</v>
      </c>
      <c r="B97" s="91" t="str">
        <f t="shared" si="8"/>
        <v/>
      </c>
      <c r="C97" s="127"/>
      <c r="D97" s="127"/>
      <c r="E97" s="127"/>
      <c r="F97" s="127"/>
      <c r="G97" s="128"/>
      <c r="H97" s="128"/>
      <c r="I97" s="129"/>
      <c r="J97" s="127"/>
      <c r="K97" s="130" t="str">
        <f t="shared" si="11"/>
        <v/>
      </c>
      <c r="L97" s="127" t="s">
        <v>273</v>
      </c>
      <c r="M97" s="131"/>
      <c r="N97" s="132" t="str">
        <f>IFERROR(VLOOKUP(J97,①【入力】就業規則等一覧!$A$13:$AC$35,26,FALSE),"")</f>
        <v/>
      </c>
      <c r="O97" s="133" t="str">
        <f t="shared" si="9"/>
        <v/>
      </c>
      <c r="P97" s="133" t="str">
        <f t="shared" si="12"/>
        <v/>
      </c>
      <c r="Q97" s="134" t="str">
        <f t="shared" si="10"/>
        <v/>
      </c>
      <c r="T97" s="18"/>
    </row>
    <row r="98" spans="1:23" ht="18" customHeight="1">
      <c r="A98" s="91">
        <v>86</v>
      </c>
      <c r="B98" s="91" t="str">
        <f t="shared" si="8"/>
        <v/>
      </c>
      <c r="C98" s="127"/>
      <c r="D98" s="127"/>
      <c r="E98" s="127"/>
      <c r="F98" s="127"/>
      <c r="G98" s="128"/>
      <c r="H98" s="128"/>
      <c r="I98" s="129"/>
      <c r="J98" s="127"/>
      <c r="K98" s="130" t="str">
        <f t="shared" si="11"/>
        <v/>
      </c>
      <c r="L98" s="127" t="s">
        <v>273</v>
      </c>
      <c r="M98" s="131"/>
      <c r="N98" s="132" t="str">
        <f>IFERROR(VLOOKUP(J98,①【入力】就業規則等一覧!$A$13:$AC$35,26,FALSE),"")</f>
        <v/>
      </c>
      <c r="O98" s="133" t="str">
        <f t="shared" si="9"/>
        <v/>
      </c>
      <c r="P98" s="133" t="str">
        <f t="shared" si="12"/>
        <v/>
      </c>
      <c r="Q98" s="134" t="str">
        <f t="shared" si="10"/>
        <v/>
      </c>
      <c r="T98" s="18"/>
    </row>
    <row r="99" spans="1:23" ht="18" customHeight="1">
      <c r="A99" s="91">
        <v>87</v>
      </c>
      <c r="B99" s="91" t="str">
        <f t="shared" si="8"/>
        <v/>
      </c>
      <c r="C99" s="127"/>
      <c r="D99" s="127"/>
      <c r="E99" s="127"/>
      <c r="F99" s="127"/>
      <c r="G99" s="128"/>
      <c r="H99" s="128"/>
      <c r="I99" s="129"/>
      <c r="J99" s="127"/>
      <c r="K99" s="130" t="str">
        <f t="shared" si="11"/>
        <v/>
      </c>
      <c r="L99" s="127" t="s">
        <v>273</v>
      </c>
      <c r="M99" s="131"/>
      <c r="N99" s="132" t="str">
        <f>IFERROR(VLOOKUP(J99,①【入力】就業規則等一覧!$A$13:$AC$35,26,FALSE),"")</f>
        <v/>
      </c>
      <c r="O99" s="133" t="str">
        <f t="shared" si="9"/>
        <v/>
      </c>
      <c r="P99" s="133" t="str">
        <f t="shared" si="12"/>
        <v/>
      </c>
      <c r="Q99" s="134" t="str">
        <f t="shared" si="10"/>
        <v/>
      </c>
      <c r="T99" s="18"/>
    </row>
    <row r="100" spans="1:23" ht="18" customHeight="1">
      <c r="A100" s="91">
        <v>88</v>
      </c>
      <c r="B100" s="91" t="str">
        <f t="shared" si="8"/>
        <v/>
      </c>
      <c r="C100" s="127"/>
      <c r="D100" s="127"/>
      <c r="E100" s="127"/>
      <c r="F100" s="127"/>
      <c r="G100" s="128"/>
      <c r="H100" s="128"/>
      <c r="I100" s="129"/>
      <c r="J100" s="127"/>
      <c r="K100" s="130" t="str">
        <f t="shared" si="11"/>
        <v/>
      </c>
      <c r="L100" s="127" t="s">
        <v>273</v>
      </c>
      <c r="M100" s="131"/>
      <c r="N100" s="132" t="str">
        <f>IFERROR(VLOOKUP(J100,①【入力】就業規則等一覧!$A$13:$AC$35,26,FALSE),"")</f>
        <v/>
      </c>
      <c r="O100" s="133" t="str">
        <f t="shared" si="9"/>
        <v/>
      </c>
      <c r="P100" s="133" t="str">
        <f t="shared" si="12"/>
        <v/>
      </c>
      <c r="Q100" s="134" t="str">
        <f t="shared" si="10"/>
        <v/>
      </c>
      <c r="T100" s="18"/>
    </row>
    <row r="101" spans="1:23" ht="18" customHeight="1">
      <c r="A101" s="91">
        <v>89</v>
      </c>
      <c r="B101" s="91" t="str">
        <f t="shared" si="8"/>
        <v/>
      </c>
      <c r="C101" s="127"/>
      <c r="D101" s="127"/>
      <c r="E101" s="127"/>
      <c r="F101" s="127"/>
      <c r="G101" s="128"/>
      <c r="H101" s="128"/>
      <c r="I101" s="129"/>
      <c r="J101" s="127"/>
      <c r="K101" s="130" t="str">
        <f t="shared" si="11"/>
        <v/>
      </c>
      <c r="L101" s="127" t="s">
        <v>273</v>
      </c>
      <c r="M101" s="131"/>
      <c r="N101" s="132" t="str">
        <f>IFERROR(VLOOKUP(J101,①【入力】就業規則等一覧!$A$13:$AC$35,26,FALSE),"")</f>
        <v/>
      </c>
      <c r="O101" s="133" t="str">
        <f t="shared" si="9"/>
        <v/>
      </c>
      <c r="P101" s="133" t="str">
        <f t="shared" si="12"/>
        <v/>
      </c>
      <c r="Q101" s="134" t="str">
        <f t="shared" si="10"/>
        <v/>
      </c>
      <c r="T101" s="18"/>
    </row>
    <row r="102" spans="1:23" ht="18" customHeight="1">
      <c r="A102" s="91">
        <v>90</v>
      </c>
      <c r="B102" s="91" t="str">
        <f t="shared" si="8"/>
        <v/>
      </c>
      <c r="C102" s="127"/>
      <c r="D102" s="127"/>
      <c r="E102" s="127"/>
      <c r="F102" s="127"/>
      <c r="G102" s="128"/>
      <c r="H102" s="128"/>
      <c r="I102" s="129"/>
      <c r="J102" s="127"/>
      <c r="K102" s="130" t="str">
        <f t="shared" si="11"/>
        <v/>
      </c>
      <c r="L102" s="127" t="s">
        <v>273</v>
      </c>
      <c r="M102" s="131"/>
      <c r="N102" s="132" t="str">
        <f>IFERROR(VLOOKUP(J102,①【入力】就業規則等一覧!$A$13:$AC$35,26,FALSE),"")</f>
        <v/>
      </c>
      <c r="O102" s="133" t="str">
        <f t="shared" si="9"/>
        <v/>
      </c>
      <c r="P102" s="133" t="str">
        <f t="shared" si="12"/>
        <v/>
      </c>
      <c r="Q102" s="134" t="str">
        <f t="shared" si="10"/>
        <v/>
      </c>
      <c r="T102" s="18"/>
      <c r="W102" s="14"/>
    </row>
    <row r="103" spans="1:23" ht="18" customHeight="1">
      <c r="A103" s="91">
        <v>91</v>
      </c>
      <c r="B103" s="91" t="str">
        <f t="shared" si="8"/>
        <v/>
      </c>
      <c r="C103" s="127"/>
      <c r="D103" s="127"/>
      <c r="E103" s="127"/>
      <c r="F103" s="127"/>
      <c r="G103" s="128"/>
      <c r="H103" s="128"/>
      <c r="I103" s="129"/>
      <c r="J103" s="127"/>
      <c r="K103" s="130" t="str">
        <f t="shared" si="11"/>
        <v/>
      </c>
      <c r="L103" s="127" t="s">
        <v>273</v>
      </c>
      <c r="M103" s="131"/>
      <c r="N103" s="132" t="str">
        <f>IFERROR(VLOOKUP(J103,①【入力】就業規則等一覧!$A$13:$AC$35,26,FALSE),"")</f>
        <v/>
      </c>
      <c r="O103" s="133" t="str">
        <f t="shared" si="9"/>
        <v/>
      </c>
      <c r="P103" s="133" t="str">
        <f t="shared" si="12"/>
        <v/>
      </c>
      <c r="Q103" s="134" t="str">
        <f t="shared" si="10"/>
        <v/>
      </c>
      <c r="T103" s="18"/>
    </row>
    <row r="104" spans="1:23" ht="18" customHeight="1">
      <c r="A104" s="91">
        <v>92</v>
      </c>
      <c r="B104" s="91" t="str">
        <f t="shared" si="8"/>
        <v/>
      </c>
      <c r="C104" s="127"/>
      <c r="D104" s="127"/>
      <c r="E104" s="127"/>
      <c r="F104" s="127"/>
      <c r="G104" s="128"/>
      <c r="H104" s="128"/>
      <c r="I104" s="129"/>
      <c r="J104" s="127"/>
      <c r="K104" s="130" t="str">
        <f t="shared" si="11"/>
        <v/>
      </c>
      <c r="L104" s="127" t="s">
        <v>273</v>
      </c>
      <c r="M104" s="131"/>
      <c r="N104" s="132" t="str">
        <f>IFERROR(VLOOKUP(J104,①【入力】就業規則等一覧!$A$13:$AC$35,26,FALSE),"")</f>
        <v/>
      </c>
      <c r="O104" s="133" t="str">
        <f t="shared" si="9"/>
        <v/>
      </c>
      <c r="P104" s="133" t="str">
        <f t="shared" si="12"/>
        <v/>
      </c>
      <c r="Q104" s="134" t="str">
        <f t="shared" si="10"/>
        <v/>
      </c>
      <c r="T104" s="18"/>
    </row>
    <row r="105" spans="1:23" ht="18" customHeight="1">
      <c r="A105" s="91">
        <v>93</v>
      </c>
      <c r="B105" s="91" t="str">
        <f t="shared" si="8"/>
        <v/>
      </c>
      <c r="C105" s="127"/>
      <c r="D105" s="127"/>
      <c r="E105" s="127"/>
      <c r="F105" s="127"/>
      <c r="G105" s="128"/>
      <c r="H105" s="128"/>
      <c r="I105" s="129"/>
      <c r="J105" s="127"/>
      <c r="K105" s="130" t="str">
        <f t="shared" si="11"/>
        <v/>
      </c>
      <c r="L105" s="127" t="s">
        <v>273</v>
      </c>
      <c r="M105" s="131"/>
      <c r="N105" s="132" t="str">
        <f>IFERROR(VLOOKUP(J105,①【入力】就業規則等一覧!$A$13:$AC$35,26,FALSE),"")</f>
        <v/>
      </c>
      <c r="O105" s="133" t="str">
        <f t="shared" si="9"/>
        <v/>
      </c>
      <c r="P105" s="133" t="str">
        <f t="shared" si="12"/>
        <v/>
      </c>
      <c r="Q105" s="134" t="str">
        <f t="shared" si="10"/>
        <v/>
      </c>
      <c r="T105" s="18"/>
    </row>
    <row r="106" spans="1:23" ht="18" customHeight="1">
      <c r="A106" s="91">
        <v>94</v>
      </c>
      <c r="B106" s="91" t="str">
        <f t="shared" si="8"/>
        <v/>
      </c>
      <c r="C106" s="127"/>
      <c r="D106" s="127"/>
      <c r="E106" s="127"/>
      <c r="F106" s="127"/>
      <c r="G106" s="128"/>
      <c r="H106" s="128"/>
      <c r="I106" s="129"/>
      <c r="J106" s="127"/>
      <c r="K106" s="130" t="str">
        <f t="shared" si="11"/>
        <v/>
      </c>
      <c r="L106" s="127" t="s">
        <v>273</v>
      </c>
      <c r="M106" s="131"/>
      <c r="N106" s="132" t="str">
        <f>IFERROR(VLOOKUP(J106,①【入力】就業規則等一覧!$A$13:$AC$35,26,FALSE),"")</f>
        <v/>
      </c>
      <c r="O106" s="133" t="str">
        <f t="shared" si="9"/>
        <v/>
      </c>
      <c r="P106" s="133" t="str">
        <f t="shared" si="12"/>
        <v/>
      </c>
      <c r="Q106" s="134" t="str">
        <f t="shared" si="10"/>
        <v/>
      </c>
      <c r="T106" s="18"/>
    </row>
    <row r="107" spans="1:23" ht="18" customHeight="1">
      <c r="A107" s="91">
        <v>95</v>
      </c>
      <c r="B107" s="91" t="str">
        <f t="shared" si="8"/>
        <v/>
      </c>
      <c r="C107" s="127"/>
      <c r="D107" s="127"/>
      <c r="E107" s="127"/>
      <c r="F107" s="127"/>
      <c r="G107" s="128"/>
      <c r="H107" s="128"/>
      <c r="I107" s="129"/>
      <c r="J107" s="127"/>
      <c r="K107" s="130" t="str">
        <f t="shared" si="11"/>
        <v/>
      </c>
      <c r="L107" s="127" t="s">
        <v>273</v>
      </c>
      <c r="M107" s="131"/>
      <c r="N107" s="132" t="str">
        <f>IFERROR(VLOOKUP(J107,①【入力】就業規則等一覧!$A$13:$AC$35,26,FALSE),"")</f>
        <v/>
      </c>
      <c r="O107" s="133" t="str">
        <f t="shared" si="9"/>
        <v/>
      </c>
      <c r="P107" s="133" t="str">
        <f t="shared" si="12"/>
        <v/>
      </c>
      <c r="Q107" s="134" t="str">
        <f t="shared" si="10"/>
        <v/>
      </c>
      <c r="T107" s="18"/>
    </row>
    <row r="108" spans="1:23" ht="18" customHeight="1">
      <c r="A108" s="91">
        <v>96</v>
      </c>
      <c r="B108" s="91" t="str">
        <f t="shared" si="8"/>
        <v/>
      </c>
      <c r="C108" s="127"/>
      <c r="D108" s="127"/>
      <c r="E108" s="127"/>
      <c r="F108" s="127"/>
      <c r="G108" s="128"/>
      <c r="H108" s="128"/>
      <c r="I108" s="129"/>
      <c r="J108" s="127"/>
      <c r="K108" s="130" t="str">
        <f t="shared" si="11"/>
        <v/>
      </c>
      <c r="L108" s="127" t="s">
        <v>273</v>
      </c>
      <c r="M108" s="131"/>
      <c r="N108" s="132" t="str">
        <f>IFERROR(VLOOKUP(J108,①【入力】就業規則等一覧!$A$13:$AC$35,26,FALSE),"")</f>
        <v/>
      </c>
      <c r="O108" s="133" t="str">
        <f t="shared" si="9"/>
        <v/>
      </c>
      <c r="P108" s="133" t="str">
        <f t="shared" si="12"/>
        <v/>
      </c>
      <c r="Q108" s="134" t="str">
        <f t="shared" si="10"/>
        <v/>
      </c>
      <c r="T108" s="18"/>
    </row>
    <row r="109" spans="1:23" ht="18" customHeight="1">
      <c r="A109" s="91">
        <v>97</v>
      </c>
      <c r="B109" s="91" t="str">
        <f t="shared" ref="B109:B112" si="13">C109&amp;D109</f>
        <v/>
      </c>
      <c r="C109" s="127"/>
      <c r="D109" s="127"/>
      <c r="E109" s="127"/>
      <c r="F109" s="127"/>
      <c r="G109" s="128"/>
      <c r="H109" s="128"/>
      <c r="I109" s="129"/>
      <c r="J109" s="127"/>
      <c r="K109" s="130" t="str">
        <f t="shared" si="11"/>
        <v/>
      </c>
      <c r="L109" s="127" t="s">
        <v>273</v>
      </c>
      <c r="M109" s="131"/>
      <c r="N109" s="132" t="str">
        <f>IFERROR(VLOOKUP(J109,①【入力】就業規則等一覧!$A$13:$AC$35,26,FALSE),"")</f>
        <v/>
      </c>
      <c r="O109" s="133" t="str">
        <f t="shared" si="9"/>
        <v/>
      </c>
      <c r="P109" s="133" t="str">
        <f t="shared" si="12"/>
        <v/>
      </c>
      <c r="Q109" s="134" t="str">
        <f t="shared" ref="Q109:Q112" si="14">IF(OR(M109="",O109=""),"",M109*P109)</f>
        <v/>
      </c>
      <c r="T109" s="18"/>
    </row>
    <row r="110" spans="1:23" ht="18" customHeight="1">
      <c r="A110" s="91">
        <v>98</v>
      </c>
      <c r="B110" s="91" t="str">
        <f t="shared" si="13"/>
        <v/>
      </c>
      <c r="C110" s="127"/>
      <c r="D110" s="127"/>
      <c r="E110" s="127"/>
      <c r="F110" s="127"/>
      <c r="G110" s="128"/>
      <c r="H110" s="128"/>
      <c r="I110" s="129"/>
      <c r="J110" s="127"/>
      <c r="K110" s="130" t="str">
        <f t="shared" si="11"/>
        <v/>
      </c>
      <c r="L110" s="127" t="s">
        <v>273</v>
      </c>
      <c r="M110" s="131"/>
      <c r="N110" s="132" t="str">
        <f>IFERROR(VLOOKUP(J110,①【入力】就業規則等一覧!$A$13:$AC$35,26,FALSE),"")</f>
        <v/>
      </c>
      <c r="O110" s="133" t="str">
        <f t="shared" si="9"/>
        <v/>
      </c>
      <c r="P110" s="133" t="str">
        <f t="shared" si="12"/>
        <v/>
      </c>
      <c r="Q110" s="134" t="str">
        <f t="shared" si="14"/>
        <v/>
      </c>
      <c r="T110" s="18"/>
    </row>
    <row r="111" spans="1:23" ht="18" customHeight="1">
      <c r="A111" s="91">
        <v>99</v>
      </c>
      <c r="B111" s="91" t="str">
        <f t="shared" si="13"/>
        <v/>
      </c>
      <c r="C111" s="127"/>
      <c r="D111" s="127"/>
      <c r="E111" s="127"/>
      <c r="F111" s="127"/>
      <c r="G111" s="128"/>
      <c r="H111" s="128"/>
      <c r="I111" s="129"/>
      <c r="J111" s="127"/>
      <c r="K111" s="130" t="str">
        <f t="shared" si="11"/>
        <v/>
      </c>
      <c r="L111" s="127" t="s">
        <v>273</v>
      </c>
      <c r="M111" s="131"/>
      <c r="N111" s="132" t="str">
        <f>IFERROR(VLOOKUP(J111,①【入力】就業規則等一覧!$A$13:$AC$35,26,FALSE),"")</f>
        <v/>
      </c>
      <c r="O111" s="133" t="str">
        <f t="shared" si="9"/>
        <v/>
      </c>
      <c r="P111" s="133" t="str">
        <f t="shared" si="12"/>
        <v/>
      </c>
      <c r="Q111" s="134" t="str">
        <f t="shared" si="14"/>
        <v/>
      </c>
      <c r="T111" s="18"/>
    </row>
    <row r="112" spans="1:23" ht="18" customHeight="1">
      <c r="A112" s="91">
        <v>100</v>
      </c>
      <c r="B112" s="91" t="str">
        <f t="shared" si="13"/>
        <v/>
      </c>
      <c r="C112" s="127"/>
      <c r="D112" s="127"/>
      <c r="E112" s="127"/>
      <c r="F112" s="127"/>
      <c r="G112" s="128"/>
      <c r="H112" s="128"/>
      <c r="I112" s="129"/>
      <c r="J112" s="127"/>
      <c r="K112" s="130" t="str">
        <f t="shared" si="11"/>
        <v/>
      </c>
      <c r="L112" s="127" t="s">
        <v>273</v>
      </c>
      <c r="M112" s="131"/>
      <c r="N112" s="132" t="str">
        <f>IFERROR(VLOOKUP(J112,①【入力】就業規則等一覧!$A$13:$AC$35,26,FALSE),"")</f>
        <v/>
      </c>
      <c r="O112" s="133" t="str">
        <f t="shared" si="9"/>
        <v/>
      </c>
      <c r="P112" s="133" t="str">
        <f t="shared" si="12"/>
        <v/>
      </c>
      <c r="Q112" s="134" t="str">
        <f t="shared" si="14"/>
        <v/>
      </c>
      <c r="T112" s="18"/>
    </row>
    <row r="116" ht="128.15" customHeight="1"/>
  </sheetData>
  <sheetProtection algorithmName="SHA-512" hashValue="+6pHbI/pD19vqwFE78kn0t/dcFH5lDOUz4vRM43qgS63MtdVsa3d/WPpJ0Xd/Wv8qAvh9gViuIagIFnZidgtgg==" saltValue="9MSIue8DXGGt9kgZNqf7MQ==" spinCount="100000" sheet="1" selectLockedCells="1"/>
  <mergeCells count="12">
    <mergeCell ref="Q11:Q12"/>
    <mergeCell ref="A11:A12"/>
    <mergeCell ref="D3:E3"/>
    <mergeCell ref="L11:L12"/>
    <mergeCell ref="J11:J12"/>
    <mergeCell ref="P11:P12"/>
    <mergeCell ref="N11:N12"/>
    <mergeCell ref="M11:M12"/>
    <mergeCell ref="C11:E11"/>
    <mergeCell ref="K11:K12"/>
    <mergeCell ref="F11:I11"/>
    <mergeCell ref="O11:O12"/>
  </mergeCells>
  <phoneticPr fontId="1"/>
  <conditionalFormatting sqref="A13:I112 K13:L112 N13:Q112">
    <cfRule type="expression" dxfId="12" priority="8">
      <formula>$T13="月数オーバー！"</formula>
    </cfRule>
  </conditionalFormatting>
  <conditionalFormatting sqref="G13:I112">
    <cfRule type="expression" dxfId="11" priority="5">
      <formula>$F13="○"</formula>
    </cfRule>
  </conditionalFormatting>
  <conditionalFormatting sqref="J13:J112">
    <cfRule type="expression" dxfId="10" priority="1">
      <formula>$U13="月数オーバー！"</formula>
    </cfRule>
  </conditionalFormatting>
  <conditionalFormatting sqref="L4">
    <cfRule type="expression" dxfId="9" priority="12">
      <formula>$T13="月数オーバー！"</formula>
    </cfRule>
  </conditionalFormatting>
  <conditionalFormatting sqref="M13:M112">
    <cfRule type="expression" dxfId="8" priority="10">
      <formula>$U13="月数オーバー！"</formula>
    </cfRule>
  </conditionalFormatting>
  <dataValidations count="4">
    <dataValidation type="list" allowBlank="1" showInputMessage="1" showErrorMessage="1" sqref="J13:J112" xr:uid="{00000000-0002-0000-0300-000000000000}">
      <formula1>"a,b,c,d,e,f,g,h,i,j,k,l,m,n,o,1,2"</formula1>
    </dataValidation>
    <dataValidation type="list" showInputMessage="1" showErrorMessage="1" sqref="L13:L112" xr:uid="{5393C82C-2A6C-48EA-8531-E2952907A62A}">
      <formula1>"1.介護職員（５年目まで),2.介護職員（６年目以降),3.介護支援専門員,4.介護職員兼介護支援専門員,　　"</formula1>
    </dataValidation>
    <dataValidation type="textLength" operator="equal" allowBlank="1" showInputMessage="1" showErrorMessage="1" errorTitle="入力エラー" error="10桁の数字を入力してください。" sqref="C13:C112" xr:uid="{ABD0B725-B156-442C-A9B0-DE6EFCE07C93}">
      <formula1>10</formula1>
    </dataValidation>
    <dataValidation type="list" allowBlank="1" showInputMessage="1" showErrorMessage="1" sqref="F13:F112" xr:uid="{CB30F398-206C-4B67-97A0-A460B6DA2A29}">
      <formula1>"○"</formula1>
    </dataValidation>
  </dataValidations>
  <printOptions horizontalCentered="1"/>
  <pageMargins left="0.31496062992125984" right="0.31496062992125984" top="0.35433070866141736" bottom="0.35433070866141736" header="0.31496062992125984" footer="0.31496062992125984"/>
  <pageSetup paperSize="9" scale="55" fitToHeight="0"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0E21384-1DA6-4D75-AAE4-95E715F7BF31}">
          <x14:formula1>
            <xm:f>リスト!$B$2:$B$22</xm:f>
          </x14:formula1>
          <xm:sqref>D13:D112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Q117"/>
  <sheetViews>
    <sheetView showGridLines="0" zoomScale="70" zoomScaleNormal="70" zoomScaleSheetLayoutView="70" workbookViewId="0">
      <selection sqref="A1:N1"/>
    </sheetView>
  </sheetViews>
  <sheetFormatPr defaultColWidth="8.58203125" defaultRowHeight="15"/>
  <cols>
    <col min="1" max="1" width="4" style="19" customWidth="1"/>
    <col min="2" max="2" width="21.33203125" style="19" hidden="1" customWidth="1"/>
    <col min="3" max="3" width="15.83203125" style="20" customWidth="1"/>
    <col min="4" max="4" width="31.33203125" style="19" customWidth="1"/>
    <col min="5" max="5" width="21.58203125" style="19" customWidth="1"/>
    <col min="6" max="7" width="17.58203125" style="19" customWidth="1"/>
    <col min="8" max="10" width="14.58203125" style="19" customWidth="1"/>
    <col min="11" max="14" width="16.58203125" style="19" customWidth="1"/>
    <col min="15" max="15" width="8.58203125" style="19" customWidth="1"/>
    <col min="16" max="17" width="8.58203125" style="19"/>
    <col min="18" max="18" width="8.58203125" style="19" customWidth="1"/>
    <col min="19" max="16384" width="8.58203125" style="19"/>
  </cols>
  <sheetData>
    <row r="1" spans="1:14" ht="27.65" customHeight="1">
      <c r="A1" s="278" t="str">
        <f>【入力シート】!C1&amp;【入力シート】!D1&amp;"年度杉並区介護職員・介護支援専門員居住支援手当事業補助金交付申請書　事業所別補助対象額一覧"</f>
        <v>令和８年度杉並区介護職員・介護支援専門員居住支援手当事業補助金交付申請書　事業所別補助対象額一覧</v>
      </c>
      <c r="B1" s="279"/>
      <c r="C1" s="280"/>
      <c r="D1" s="279"/>
      <c r="E1" s="279"/>
      <c r="F1" s="279"/>
      <c r="G1" s="279"/>
      <c r="H1" s="279"/>
      <c r="I1" s="279"/>
      <c r="J1" s="279"/>
      <c r="K1" s="279"/>
      <c r="L1" s="279"/>
      <c r="M1" s="279"/>
      <c r="N1" s="279"/>
    </row>
    <row r="3" spans="1:14" ht="18.75" customHeight="1">
      <c r="J3" s="21" t="s">
        <v>123</v>
      </c>
      <c r="K3" s="281" t="str">
        <f>IF(【入力シート】!J27="","",【入力シート】!J27)</f>
        <v/>
      </c>
      <c r="L3" s="281"/>
      <c r="M3" s="279"/>
      <c r="N3" s="279"/>
    </row>
    <row r="6" spans="1:14" ht="38.5" customHeight="1">
      <c r="A6" s="22" t="s">
        <v>151</v>
      </c>
      <c r="B6" s="42" t="s">
        <v>152</v>
      </c>
      <c r="C6" s="22" t="s">
        <v>144</v>
      </c>
      <c r="D6" s="22" t="s">
        <v>145</v>
      </c>
      <c r="E6" s="22" t="s">
        <v>153</v>
      </c>
      <c r="F6" s="22" t="s">
        <v>154</v>
      </c>
      <c r="G6" s="22" t="s">
        <v>155</v>
      </c>
      <c r="H6" s="22" t="s">
        <v>156</v>
      </c>
      <c r="I6" s="22" t="s">
        <v>157</v>
      </c>
      <c r="J6" s="22" t="s">
        <v>158</v>
      </c>
      <c r="K6" s="22" t="s">
        <v>276</v>
      </c>
      <c r="L6" s="22" t="s">
        <v>307</v>
      </c>
      <c r="M6" s="22" t="s">
        <v>277</v>
      </c>
      <c r="N6" s="22" t="s">
        <v>278</v>
      </c>
    </row>
    <row r="7" spans="1:14" ht="20.149999999999999" customHeight="1">
      <c r="A7" s="23">
        <v>1</v>
      </c>
      <c r="B7" s="23" t="str" cm="1">
        <f t="array" ref="B7">IFERROR(IF(INDEX(①【入力】別紙_職員一覧!B13:B112,MATCH(0,COUNTIF(B$6:B6,①【入力】別紙_職員一覧!B13:B112),0))=0,"",INDEX(①【入力】別紙_職員一覧!B13:B112,MATCH(0,COUNTIF(B$6:B6,①【入力】別紙_職員一覧!B13:B112),0))),"")</f>
        <v/>
      </c>
      <c r="C7" s="28" t="str">
        <f>IF(B7="","",VLOOKUP($B7,①【入力】別紙_職員一覧!$B$13:$Q$112,2,FALSE))</f>
        <v/>
      </c>
      <c r="D7" s="29" t="str">
        <f>IF(B7="","",VLOOKUP($B7,①【入力】別紙_職員一覧!$B$13:$Q$112,3,FALSE))</f>
        <v/>
      </c>
      <c r="E7" s="29" t="str">
        <f>IF(B7="","",VLOOKUP($B7,①【入力】別紙_職員一覧!$B$13:$Q$112,4,FALSE))</f>
        <v/>
      </c>
      <c r="F7" s="31" t="str">
        <f>IF(B7="","",SUMIF(①【入力】別紙_職員一覧!$B$13:$B$112,①事業所別一覧!B7,①【入力】別紙_職員一覧!$Q$13:$Q$112))</f>
        <v/>
      </c>
      <c r="G7" s="31" t="str">
        <f>IF(B7="","",ROUNDDOWN(F7+ROUNDUP(F7*0.15,0),-3))</f>
        <v/>
      </c>
      <c r="H7" s="29" t="str">
        <f>IF(B7="","",COUNTIF(①【入力】別紙_職員一覧!$B$13:$B$112,①事業所別一覧!B7))</f>
        <v/>
      </c>
      <c r="I7" s="29" t="str">
        <f>IF(B7="","",COUNTIFS(①【入力】別紙_職員一覧!$B$13:$B$112,①事業所別一覧!B7,①【入力】別紙_職員一覧!$F$13:$F$112,"○"))</f>
        <v/>
      </c>
      <c r="J7" s="29" t="str">
        <f>IF(B7="","",COUNTIFS(①【入力】別紙_職員一覧!$B$13:$B$112,①事業所別一覧!B7,①【入力】別紙_職員一覧!$K$13:$K$112,"○"))</f>
        <v/>
      </c>
      <c r="K7" s="29" t="str">
        <f>IF(B7="","",COUNTIFS(①【入力】別紙_職員一覧!$B$13:$B$112,①事業所別一覧!B7,①【入力】別紙_職員一覧!$K$13:$K$112,"○",①【入力】別紙_職員一覧!$L$13:$L$112,$K$6))</f>
        <v/>
      </c>
      <c r="L7" s="29" t="str">
        <f>IF(B7="","",COUNTIFS(①【入力】別紙_職員一覧!$B$13:$B$112,①事業所別一覧!B7,①【入力】別紙_職員一覧!$L$13:$L$112,$L$6))</f>
        <v/>
      </c>
      <c r="M7" s="29" t="str">
        <f>IF(B7="","",COUNTIFS(①【入力】別紙_職員一覧!$B$13:$B$112,①事業所別一覧!B7,①【入力】別紙_職員一覧!$L$13:$L$112,$M$6))</f>
        <v/>
      </c>
      <c r="N7" s="29" t="str">
        <f>IF(B7="","",COUNTIFS(①【入力】別紙_職員一覧!$B$13:$B$112,①事業所別一覧!B7,①【入力】別紙_職員一覧!$L$13:$L$112,$N$6))</f>
        <v/>
      </c>
    </row>
    <row r="8" spans="1:14" ht="20.149999999999999" customHeight="1">
      <c r="A8" s="23">
        <v>2</v>
      </c>
      <c r="B8" s="23" t="str" cm="1">
        <f t="array" ref="B8">IFERROR(IF(INDEX(①【入力】別紙_職員一覧!B14:B113,MATCH(0,COUNTIF(B$6:B7,①【入力】別紙_職員一覧!B14:B113),0))=0,"",INDEX(①【入力】別紙_職員一覧!B14:B113,MATCH(0,COUNTIF(B$6:B7,①【入力】別紙_職員一覧!B14:B113),0))),"")</f>
        <v/>
      </c>
      <c r="C8" s="28" t="str">
        <f>IF(B8="","",VLOOKUP($B8,①【入力】別紙_職員一覧!$B$13:$Q$112,2,FALSE))</f>
        <v/>
      </c>
      <c r="D8" s="29" t="str">
        <f>IF(C8="","",VLOOKUP($B8,①【入力】別紙_職員一覧!$B$13:$Q$112,3,FALSE))</f>
        <v/>
      </c>
      <c r="E8" s="29" t="str">
        <f>IF(D8="","",VLOOKUP($B8,①【入力】別紙_職員一覧!$B$13:$Q$112,4,FALSE))</f>
        <v/>
      </c>
      <c r="F8" s="31" t="str">
        <f>IF(B8="","",SUMIF(①【入力】別紙_職員一覧!$B$13:$B$112,①事業所別一覧!B8,①【入力】別紙_職員一覧!$Q$13:$Q$112))</f>
        <v/>
      </c>
      <c r="G8" s="31" t="str">
        <f t="shared" ref="G8:G26" si="0">IF(C8="","",ROUNDDOWN(F8+ROUNDUP(F8*0.15,0),-3))</f>
        <v/>
      </c>
      <c r="H8" s="29" t="str">
        <f>IF(B8="","",COUNTIF(①【入力】別紙_職員一覧!$B$13:$B$112,①事業所別一覧!B8))</f>
        <v/>
      </c>
      <c r="I8" s="29" t="str">
        <f>IF(B8="","",COUNTIFS(①【入力】別紙_職員一覧!$B$13:$B$112,①事業所別一覧!B8,①【入力】別紙_職員一覧!$F$13:$F$112,"○"))</f>
        <v/>
      </c>
      <c r="J8" s="29" t="str">
        <f>IF(B8="","",COUNTIFS(①【入力】別紙_職員一覧!$B$13:$B$112,①事業所別一覧!B8,①【入力】別紙_職員一覧!$K$13:$K$112,"○"))</f>
        <v/>
      </c>
      <c r="K8" s="29" t="str">
        <f>IF(B8="","",COUNTIFS(①【入力】別紙_職員一覧!$B$13:$B$112,①事業所別一覧!B8,①【入力】別紙_職員一覧!$K$13:$K$112,"○",①【入力】別紙_職員一覧!$L$13:$L$112,$K$6))</f>
        <v/>
      </c>
      <c r="L8" s="29" t="str">
        <f>IF(C8="","",COUNTIFS(①【入力】別紙_職員一覧!$B$13:$B$112,①事業所別一覧!B8,①【入力】別紙_職員一覧!$L$13:$L$112,$L$6))</f>
        <v/>
      </c>
      <c r="M8" s="29" t="str">
        <f>IF(B8="","",COUNTIFS(①【入力】別紙_職員一覧!$B$13:$B$112,①事業所別一覧!B8,①【入力】別紙_職員一覧!$L$13:$L$112,$M$6))</f>
        <v/>
      </c>
      <c r="N8" s="29" t="str">
        <f>IF(B8="","",COUNTIFS(①【入力】別紙_職員一覧!$B$13:$B$112,①事業所別一覧!B8,①【入力】別紙_職員一覧!$L$13:$L$112,$N$6))</f>
        <v/>
      </c>
    </row>
    <row r="9" spans="1:14" ht="20.149999999999999" customHeight="1">
      <c r="A9" s="23">
        <v>3</v>
      </c>
      <c r="B9" s="23" t="str" cm="1">
        <f t="array" ref="B9">IFERROR(IF(INDEX(①【入力】別紙_職員一覧!B15:B114,MATCH(0,COUNTIF(B$6:B8,①【入力】別紙_職員一覧!B15:B114),0))=0,"",INDEX(①【入力】別紙_職員一覧!B15:B114,MATCH(0,COUNTIF(B$6:B8,①【入力】別紙_職員一覧!B15:B114),0))),"")</f>
        <v/>
      </c>
      <c r="C9" s="28" t="str">
        <f>IF(B9="","",VLOOKUP($B9,①【入力】別紙_職員一覧!$B$13:$Q$112,2,FALSE))</f>
        <v/>
      </c>
      <c r="D9" s="29" t="str">
        <f>IF(C9="","",VLOOKUP($B9,①【入力】別紙_職員一覧!$B$13:$Q$112,3,FALSE))</f>
        <v/>
      </c>
      <c r="E9" s="29" t="str">
        <f>IF(D9="","",VLOOKUP($B9,①【入力】別紙_職員一覧!$B$13:$Q$112,4,FALSE))</f>
        <v/>
      </c>
      <c r="F9" s="31" t="str">
        <f>IF(B9="","",SUMIF(①【入力】別紙_職員一覧!$B$13:$B$112,①事業所別一覧!B9,①【入力】別紙_職員一覧!$Q$13:$Q$112))</f>
        <v/>
      </c>
      <c r="G9" s="31" t="str">
        <f t="shared" si="0"/>
        <v/>
      </c>
      <c r="H9" s="29" t="str">
        <f>IF(B9="","",COUNTIF(①【入力】別紙_職員一覧!$B$13:$B$112,①事業所別一覧!B9))</f>
        <v/>
      </c>
      <c r="I9" s="29" t="str">
        <f>IF(B9="","",COUNTIFS(①【入力】別紙_職員一覧!$B$13:$B$112,①事業所別一覧!B9,①【入力】別紙_職員一覧!$F$13:$F$112,"○"))</f>
        <v/>
      </c>
      <c r="J9" s="29" t="str">
        <f>IF(B9="","",COUNTIFS(①【入力】別紙_職員一覧!$B$13:$B$112,①事業所別一覧!B9,①【入力】別紙_職員一覧!$K$13:$K$112,"○"))</f>
        <v/>
      </c>
      <c r="K9" s="29" t="str">
        <f>IF(B9="","",COUNTIFS(①【入力】別紙_職員一覧!$B$13:$B$112,①事業所別一覧!B9,①【入力】別紙_職員一覧!$K$13:$K$112,"○",①【入力】別紙_職員一覧!$L$13:$L$112,$K$6))</f>
        <v/>
      </c>
      <c r="L9" s="29" t="str">
        <f>IF(C9="","",COUNTIFS(①【入力】別紙_職員一覧!$B$13:$B$112,①事業所別一覧!B9,①【入力】別紙_職員一覧!$L$13:$L$112,$L$6))</f>
        <v/>
      </c>
      <c r="M9" s="29" t="str">
        <f>IF(B9="","",COUNTIFS(①【入力】別紙_職員一覧!$B$13:$B$112,①事業所別一覧!B9,①【入力】別紙_職員一覧!$L$13:$L$112,$M$6))</f>
        <v/>
      </c>
      <c r="N9" s="29" t="str">
        <f>IF(B9="","",COUNTIFS(①【入力】別紙_職員一覧!$B$13:$B$112,①事業所別一覧!B9,①【入力】別紙_職員一覧!$L$13:$L$112,$N$6))</f>
        <v/>
      </c>
    </row>
    <row r="10" spans="1:14" ht="20.149999999999999" customHeight="1">
      <c r="A10" s="23">
        <v>4</v>
      </c>
      <c r="B10" s="23" t="str" cm="1">
        <f t="array" ref="B10">IFERROR(IF(INDEX(①【入力】別紙_職員一覧!B16:B115,MATCH(0,COUNTIF(B$6:B9,①【入力】別紙_職員一覧!B16:B115),0))=0,"",INDEX(①【入力】別紙_職員一覧!B16:B115,MATCH(0,COUNTIF(B$6:B9,①【入力】別紙_職員一覧!B16:B115),0))),"")</f>
        <v/>
      </c>
      <c r="C10" s="28" t="str">
        <f>IF(B10="","",VLOOKUP($B10,①【入力】別紙_職員一覧!$B$13:$Q$112,2,FALSE))</f>
        <v/>
      </c>
      <c r="D10" s="29" t="str">
        <f>IF(C10="","",VLOOKUP($B10,①【入力】別紙_職員一覧!$B$13:$Q$112,3,FALSE))</f>
        <v/>
      </c>
      <c r="E10" s="29" t="str">
        <f>IF(D10="","",VLOOKUP($B10,①【入力】別紙_職員一覧!$B$13:$Q$112,4,FALSE))</f>
        <v/>
      </c>
      <c r="F10" s="31" t="str">
        <f>IF(B10="","",SUMIF(①【入力】別紙_職員一覧!$B$13:$B$112,①事業所別一覧!B10,①【入力】別紙_職員一覧!$Q$13:$Q$112))</f>
        <v/>
      </c>
      <c r="G10" s="31" t="str">
        <f t="shared" si="0"/>
        <v/>
      </c>
      <c r="H10" s="29" t="str">
        <f>IF(B10="","",COUNTIF(①【入力】別紙_職員一覧!$B$13:$B$112,①事業所別一覧!B10))</f>
        <v/>
      </c>
      <c r="I10" s="29" t="str">
        <f>IF(B10="","",COUNTIFS(①【入力】別紙_職員一覧!$B$13:$B$112,①事業所別一覧!B10,①【入力】別紙_職員一覧!$F$13:$F$112,"○"))</f>
        <v/>
      </c>
      <c r="J10" s="29" t="str">
        <f>IF(B10="","",COUNTIFS(①【入力】別紙_職員一覧!$B$13:$B$112,①事業所別一覧!B10,①【入力】別紙_職員一覧!$K$13:$K$112,"○"))</f>
        <v/>
      </c>
      <c r="K10" s="29" t="str">
        <f>IF(B10="","",COUNTIFS(①【入力】別紙_職員一覧!$B$13:$B$112,①事業所別一覧!B10,①【入力】別紙_職員一覧!$K$13:$K$112,"○",①【入力】別紙_職員一覧!$L$13:$L$112,$K$6))</f>
        <v/>
      </c>
      <c r="L10" s="29" t="str">
        <f>IF(C10="","",COUNTIFS(①【入力】別紙_職員一覧!$B$13:$B$112,①事業所別一覧!B10,①【入力】別紙_職員一覧!$L$13:$L$112,$L$6))</f>
        <v/>
      </c>
      <c r="M10" s="29" t="str">
        <f>IF(B10="","",COUNTIFS(①【入力】別紙_職員一覧!$B$13:$B$112,①事業所別一覧!B10,①【入力】別紙_職員一覧!$L$13:$L$112,$M$6))</f>
        <v/>
      </c>
      <c r="N10" s="29" t="str">
        <f>IF(B10="","",COUNTIFS(①【入力】別紙_職員一覧!$B$13:$B$112,①事業所別一覧!B10,①【入力】別紙_職員一覧!$L$13:$L$112,$N$6))</f>
        <v/>
      </c>
    </row>
    <row r="11" spans="1:14" ht="20.149999999999999" customHeight="1">
      <c r="A11" s="23">
        <v>5</v>
      </c>
      <c r="B11" s="23" t="str" cm="1">
        <f t="array" ref="B11">IFERROR(IF(INDEX(①【入力】別紙_職員一覧!B17:B116,MATCH(0,COUNTIF(B$6:B10,①【入力】別紙_職員一覧!B17:B116),0))=0,"",INDEX(①【入力】別紙_職員一覧!B17:B116,MATCH(0,COUNTIF(B$6:B10,①【入力】別紙_職員一覧!B17:B116),0))),"")</f>
        <v/>
      </c>
      <c r="C11" s="28" t="str">
        <f>IF(B11="","",VLOOKUP($B11,①【入力】別紙_職員一覧!$B$13:$Q$112,2,FALSE))</f>
        <v/>
      </c>
      <c r="D11" s="29" t="str">
        <f>IF(C11="","",VLOOKUP($B11,①【入力】別紙_職員一覧!$B$13:$Q$112,3,FALSE))</f>
        <v/>
      </c>
      <c r="E11" s="29" t="str">
        <f>IF(D11="","",VLOOKUP($B11,①【入力】別紙_職員一覧!$B$13:$Q$112,4,FALSE))</f>
        <v/>
      </c>
      <c r="F11" s="31" t="str">
        <f>IF(B11="","",SUMIF(①【入力】別紙_職員一覧!$B$13:$B$112,①事業所別一覧!B11,①【入力】別紙_職員一覧!$Q$13:$Q$112))</f>
        <v/>
      </c>
      <c r="G11" s="31" t="str">
        <f t="shared" si="0"/>
        <v/>
      </c>
      <c r="H11" s="29" t="str">
        <f>IF(B11="","",COUNTIF(①【入力】別紙_職員一覧!$B$13:$B$112,①事業所別一覧!B11))</f>
        <v/>
      </c>
      <c r="I11" s="29" t="str">
        <f>IF(B11="","",COUNTIFS(①【入力】別紙_職員一覧!$B$13:$B$112,①事業所別一覧!B11,①【入力】別紙_職員一覧!$F$13:$F$112,"○"))</f>
        <v/>
      </c>
      <c r="J11" s="29" t="str">
        <f>IF(B11="","",COUNTIFS(①【入力】別紙_職員一覧!$B$13:$B$112,①事業所別一覧!B11,①【入力】別紙_職員一覧!$K$13:$K$112,"○"))</f>
        <v/>
      </c>
      <c r="K11" s="29" t="str">
        <f>IF(B11="","",COUNTIFS(①【入力】別紙_職員一覧!$B$13:$B$112,①事業所別一覧!B11,①【入力】別紙_職員一覧!$K$13:$K$112,"○",①【入力】別紙_職員一覧!$L$13:$L$112,$K$6))</f>
        <v/>
      </c>
      <c r="L11" s="29" t="str">
        <f>IF(C11="","",COUNTIFS(①【入力】別紙_職員一覧!$B$13:$B$112,①事業所別一覧!B11,①【入力】別紙_職員一覧!$L$13:$L$112,$L$6))</f>
        <v/>
      </c>
      <c r="M11" s="29" t="str">
        <f>IF(B11="","",COUNTIFS(①【入力】別紙_職員一覧!$B$13:$B$112,①事業所別一覧!B11,①【入力】別紙_職員一覧!$L$13:$L$112,$M$6))</f>
        <v/>
      </c>
      <c r="N11" s="29" t="str">
        <f>IF(B11="","",COUNTIFS(①【入力】別紙_職員一覧!$B$13:$B$112,①事業所別一覧!B11,①【入力】別紙_職員一覧!$L$13:$L$112,$N$6))</f>
        <v/>
      </c>
    </row>
    <row r="12" spans="1:14" ht="20.149999999999999" customHeight="1">
      <c r="A12" s="23">
        <v>6</v>
      </c>
      <c r="B12" s="23" t="str" cm="1">
        <f t="array" ref="B12">IFERROR(IF(INDEX(①【入力】別紙_職員一覧!B18:B117,MATCH(0,COUNTIF(B$6:B11,①【入力】別紙_職員一覧!B18:B117),0))=0,"",INDEX(①【入力】別紙_職員一覧!B18:B117,MATCH(0,COUNTIF(B$6:B11,①【入力】別紙_職員一覧!B18:B117),0))),"")</f>
        <v/>
      </c>
      <c r="C12" s="28" t="str">
        <f>IF(B12="","",VLOOKUP($B12,①【入力】別紙_職員一覧!$B$13:$Q$112,2,FALSE))</f>
        <v/>
      </c>
      <c r="D12" s="29" t="str">
        <f>IF(C12="","",VLOOKUP($B12,①【入力】別紙_職員一覧!$B$13:$Q$112,3,FALSE))</f>
        <v/>
      </c>
      <c r="E12" s="29" t="str">
        <f>IF(D12="","",VLOOKUP($B12,①【入力】別紙_職員一覧!$B$13:$Q$112,4,FALSE))</f>
        <v/>
      </c>
      <c r="F12" s="31" t="str">
        <f>IF(B12="","",SUMIF(①【入力】別紙_職員一覧!$B$13:$B$112,①事業所別一覧!B12,①【入力】別紙_職員一覧!$Q$13:$Q$112))</f>
        <v/>
      </c>
      <c r="G12" s="31" t="str">
        <f t="shared" si="0"/>
        <v/>
      </c>
      <c r="H12" s="29" t="str">
        <f>IF(B12="","",COUNTIF(①【入力】別紙_職員一覧!$B$13:$B$112,①事業所別一覧!B12))</f>
        <v/>
      </c>
      <c r="I12" s="29" t="str">
        <f>IF(B12="","",COUNTIFS(①【入力】別紙_職員一覧!$B$13:$B$112,①事業所別一覧!B12,①【入力】別紙_職員一覧!$F$13:$F$112,"○"))</f>
        <v/>
      </c>
      <c r="J12" s="29" t="str">
        <f>IF(B12="","",COUNTIFS(①【入力】別紙_職員一覧!$B$13:$B$112,①事業所別一覧!B12,①【入力】別紙_職員一覧!$K$13:$K$112,"○"))</f>
        <v/>
      </c>
      <c r="K12" s="29" t="str">
        <f>IF(B12="","",COUNTIFS(①【入力】別紙_職員一覧!$B$13:$B$112,①事業所別一覧!B12,①【入力】別紙_職員一覧!$K$13:$K$112,"○",①【入力】別紙_職員一覧!$L$13:$L$112,$K$6))</f>
        <v/>
      </c>
      <c r="L12" s="29" t="str">
        <f>IF(C12="","",COUNTIFS(①【入力】別紙_職員一覧!$B$13:$B$112,①事業所別一覧!B12,①【入力】別紙_職員一覧!$L$13:$L$112,$L$6))</f>
        <v/>
      </c>
      <c r="M12" s="29" t="str">
        <f>IF(B12="","",COUNTIFS(①【入力】別紙_職員一覧!$B$13:$B$112,①事業所別一覧!B12,①【入力】別紙_職員一覧!$L$13:$L$112,$M$6))</f>
        <v/>
      </c>
      <c r="N12" s="29" t="str">
        <f>IF(B12="","",COUNTIFS(①【入力】別紙_職員一覧!$B$13:$B$112,①事業所別一覧!B12,①【入力】別紙_職員一覧!$L$13:$L$112,$N$6))</f>
        <v/>
      </c>
    </row>
    <row r="13" spans="1:14" ht="20.149999999999999" customHeight="1">
      <c r="A13" s="23">
        <v>7</v>
      </c>
      <c r="B13" s="23" t="str" cm="1">
        <f t="array" ref="B13">IFERROR(IF(INDEX(①【入力】別紙_職員一覧!B19:B118,MATCH(0,COUNTIF(B$6:B12,①【入力】別紙_職員一覧!B19:B118),0))=0,"",INDEX(①【入力】別紙_職員一覧!B19:B118,MATCH(0,COUNTIF(B$6:B12,①【入力】別紙_職員一覧!B19:B118),0))),"")</f>
        <v/>
      </c>
      <c r="C13" s="28" t="str">
        <f>IF(B13="","",VLOOKUP($B13,①【入力】別紙_職員一覧!$B$13:$Q$112,2,FALSE))</f>
        <v/>
      </c>
      <c r="D13" s="29" t="str">
        <f>IF(C13="","",VLOOKUP($B13,①【入力】別紙_職員一覧!$B$13:$Q$112,3,FALSE))</f>
        <v/>
      </c>
      <c r="E13" s="29" t="str">
        <f>IF(D13="","",VLOOKUP($B13,①【入力】別紙_職員一覧!$B$13:$Q$112,4,FALSE))</f>
        <v/>
      </c>
      <c r="F13" s="31" t="str">
        <f>IF(B13="","",SUMIF(①【入力】別紙_職員一覧!$B$13:$B$112,①事業所別一覧!B13,①【入力】別紙_職員一覧!$Q$13:$Q$112))</f>
        <v/>
      </c>
      <c r="G13" s="31" t="str">
        <f t="shared" si="0"/>
        <v/>
      </c>
      <c r="H13" s="29" t="str">
        <f>IF(B13="","",COUNTIF(①【入力】別紙_職員一覧!$B$13:$B$112,①事業所別一覧!B13))</f>
        <v/>
      </c>
      <c r="I13" s="29" t="str">
        <f>IF(B13="","",COUNTIFS(①【入力】別紙_職員一覧!$B$13:$B$112,①事業所別一覧!B13,①【入力】別紙_職員一覧!$F$13:$F$112,"○"))</f>
        <v/>
      </c>
      <c r="J13" s="29" t="str">
        <f>IF(B13="","",COUNTIFS(①【入力】別紙_職員一覧!$B$13:$B$112,①事業所別一覧!B13,①【入力】別紙_職員一覧!$K$13:$K$112,"○"))</f>
        <v/>
      </c>
      <c r="K13" s="29" t="str">
        <f>IF(B13="","",COUNTIFS(①【入力】別紙_職員一覧!$B$13:$B$112,①事業所別一覧!B13,①【入力】別紙_職員一覧!$K$13:$K$112,"○",①【入力】別紙_職員一覧!$L$13:$L$112,$K$6))</f>
        <v/>
      </c>
      <c r="L13" s="29" t="str">
        <f>IF(C13="","",COUNTIFS(①【入力】別紙_職員一覧!$B$13:$B$112,①事業所別一覧!B13,①【入力】別紙_職員一覧!$L$13:$L$112,$L$6))</f>
        <v/>
      </c>
      <c r="M13" s="29" t="str">
        <f>IF(B13="","",COUNTIFS(①【入力】別紙_職員一覧!$B$13:$B$112,①事業所別一覧!B13,①【入力】別紙_職員一覧!$L$13:$L$112,$M$6))</f>
        <v/>
      </c>
      <c r="N13" s="29" t="str">
        <f>IF(B13="","",COUNTIFS(①【入力】別紙_職員一覧!$B$13:$B$112,①事業所別一覧!B13,①【入力】別紙_職員一覧!$L$13:$L$112,$N$6))</f>
        <v/>
      </c>
    </row>
    <row r="14" spans="1:14" ht="20.149999999999999" customHeight="1">
      <c r="A14" s="23">
        <v>8</v>
      </c>
      <c r="B14" s="23" t="str" cm="1">
        <f t="array" ref="B14">IFERROR(IF(INDEX(①【入力】別紙_職員一覧!B20:B119,MATCH(0,COUNTIF(B$6:B13,①【入力】別紙_職員一覧!B20:B119),0))=0,"",INDEX(①【入力】別紙_職員一覧!B20:B119,MATCH(0,COUNTIF(B$6:B13,①【入力】別紙_職員一覧!B20:B119),0))),"")</f>
        <v/>
      </c>
      <c r="C14" s="28" t="str">
        <f>IF(B14="","",VLOOKUP($B14,①【入力】別紙_職員一覧!$B$13:$Q$112,2,FALSE))</f>
        <v/>
      </c>
      <c r="D14" s="29" t="str">
        <f>IF(C14="","",VLOOKUP($B14,①【入力】別紙_職員一覧!$B$13:$Q$112,3,FALSE))</f>
        <v/>
      </c>
      <c r="E14" s="29" t="str">
        <f>IF(D14="","",VLOOKUP($B14,①【入力】別紙_職員一覧!$B$13:$Q$112,4,FALSE))</f>
        <v/>
      </c>
      <c r="F14" s="31" t="str">
        <f>IF(B14="","",SUMIF(①【入力】別紙_職員一覧!$B$13:$B$112,①事業所別一覧!B14,①【入力】別紙_職員一覧!$Q$13:$Q$112))</f>
        <v/>
      </c>
      <c r="G14" s="31" t="str">
        <f t="shared" si="0"/>
        <v/>
      </c>
      <c r="H14" s="29" t="str">
        <f>IF(B14="","",COUNTIF(①【入力】別紙_職員一覧!$B$13:$B$112,①事業所別一覧!B14))</f>
        <v/>
      </c>
      <c r="I14" s="29" t="str">
        <f>IF(B14="","",COUNTIFS(①【入力】別紙_職員一覧!$B$13:$B$112,①事業所別一覧!B14,①【入力】別紙_職員一覧!$F$13:$F$112,"○"))</f>
        <v/>
      </c>
      <c r="J14" s="29" t="str">
        <f>IF(B14="","",COUNTIFS(①【入力】別紙_職員一覧!$B$13:$B$112,①事業所別一覧!B14,①【入力】別紙_職員一覧!$K$13:$K$112,"○"))</f>
        <v/>
      </c>
      <c r="K14" s="29" t="str">
        <f>IF(B14="","",COUNTIFS(①【入力】別紙_職員一覧!$B$13:$B$112,①事業所別一覧!B14,①【入力】別紙_職員一覧!$K$13:$K$112,"○",①【入力】別紙_職員一覧!$L$13:$L$112,$K$6))</f>
        <v/>
      </c>
      <c r="L14" s="29" t="str">
        <f>IF(C14="","",COUNTIFS(①【入力】別紙_職員一覧!$B$13:$B$112,①事業所別一覧!B14,①【入力】別紙_職員一覧!$L$13:$L$112,$L$6))</f>
        <v/>
      </c>
      <c r="M14" s="29" t="str">
        <f>IF(B14="","",COUNTIFS(①【入力】別紙_職員一覧!$B$13:$B$112,①事業所別一覧!B14,①【入力】別紙_職員一覧!$L$13:$L$112,$M$6))</f>
        <v/>
      </c>
      <c r="N14" s="29" t="str">
        <f>IF(B14="","",COUNTIFS(①【入力】別紙_職員一覧!$B$13:$B$112,①事業所別一覧!B14,①【入力】別紙_職員一覧!$L$13:$L$112,$N$6))</f>
        <v/>
      </c>
    </row>
    <row r="15" spans="1:14" ht="20.149999999999999" customHeight="1">
      <c r="A15" s="23">
        <v>9</v>
      </c>
      <c r="B15" s="23" t="str" cm="1">
        <f t="array" ref="B15">IFERROR(IF(INDEX(①【入力】別紙_職員一覧!B21:B120,MATCH(0,COUNTIF(B$6:B14,①【入力】別紙_職員一覧!B21:B120),0))=0,"",INDEX(①【入力】別紙_職員一覧!B21:B120,MATCH(0,COUNTIF(B$6:B14,①【入力】別紙_職員一覧!B21:B120),0))),"")</f>
        <v/>
      </c>
      <c r="C15" s="28" t="str">
        <f>IF(B15="","",VLOOKUP($B15,①【入力】別紙_職員一覧!$B$13:$Q$112,2,FALSE))</f>
        <v/>
      </c>
      <c r="D15" s="29" t="str">
        <f>IF(C15="","",VLOOKUP($B15,①【入力】別紙_職員一覧!$B$13:$Q$112,3,FALSE))</f>
        <v/>
      </c>
      <c r="E15" s="29" t="str">
        <f>IF(D15="","",VLOOKUP($B15,①【入力】別紙_職員一覧!$B$13:$Q$112,4,FALSE))</f>
        <v/>
      </c>
      <c r="F15" s="31" t="str">
        <f>IF(B15="","",SUMIF(①【入力】別紙_職員一覧!$B$13:$B$112,①事業所別一覧!B15,①【入力】別紙_職員一覧!$Q$13:$Q$112))</f>
        <v/>
      </c>
      <c r="G15" s="31" t="str">
        <f t="shared" si="0"/>
        <v/>
      </c>
      <c r="H15" s="29" t="str">
        <f>IF(B15="","",COUNTIF(①【入力】別紙_職員一覧!$B$13:$B$112,①事業所別一覧!B15))</f>
        <v/>
      </c>
      <c r="I15" s="29" t="str">
        <f>IF(B15="","",COUNTIFS(①【入力】別紙_職員一覧!$B$13:$B$112,①事業所別一覧!B15,①【入力】別紙_職員一覧!$F$13:$F$112,"○"))</f>
        <v/>
      </c>
      <c r="J15" s="29" t="str">
        <f>IF(B15="","",COUNTIFS(①【入力】別紙_職員一覧!$B$13:$B$112,①事業所別一覧!B15,①【入力】別紙_職員一覧!$K$13:$K$112,"○"))</f>
        <v/>
      </c>
      <c r="K15" s="29" t="str">
        <f>IF(B15="","",COUNTIFS(①【入力】別紙_職員一覧!$B$13:$B$112,①事業所別一覧!B15,①【入力】別紙_職員一覧!$K$13:$K$112,"○",①【入力】別紙_職員一覧!$L$13:$L$112,$K$6))</f>
        <v/>
      </c>
      <c r="L15" s="29" t="str">
        <f>IF(C15="","",COUNTIFS(①【入力】別紙_職員一覧!$B$13:$B$112,①事業所別一覧!B15,①【入力】別紙_職員一覧!$L$13:$L$112,$L$6))</f>
        <v/>
      </c>
      <c r="M15" s="29" t="str">
        <f>IF(B15="","",COUNTIFS(①【入力】別紙_職員一覧!$B$13:$B$112,①事業所別一覧!B15,①【入力】別紙_職員一覧!$L$13:$L$112,$M$6))</f>
        <v/>
      </c>
      <c r="N15" s="29" t="str">
        <f>IF(B15="","",COUNTIFS(①【入力】別紙_職員一覧!$B$13:$B$112,①事業所別一覧!B15,①【入力】別紙_職員一覧!$L$13:$L$112,$N$6))</f>
        <v/>
      </c>
    </row>
    <row r="16" spans="1:14" ht="20.149999999999999" customHeight="1">
      <c r="A16" s="23">
        <v>10</v>
      </c>
      <c r="B16" s="23" t="str" cm="1">
        <f t="array" ref="B16">IFERROR(IF(INDEX(①【入力】別紙_職員一覧!B22:B121,MATCH(0,COUNTIF(B$6:B15,①【入力】別紙_職員一覧!B22:B121),0))=0,"",INDEX(①【入力】別紙_職員一覧!B22:B121,MATCH(0,COUNTIF(B$6:B15,①【入力】別紙_職員一覧!B22:B121),0))),"")</f>
        <v/>
      </c>
      <c r="C16" s="28" t="str">
        <f>IF(B16="","",VLOOKUP($B16,①【入力】別紙_職員一覧!$B$13:$Q$112,2,FALSE))</f>
        <v/>
      </c>
      <c r="D16" s="29" t="str">
        <f>IF(C16="","",VLOOKUP($B16,①【入力】別紙_職員一覧!$B$13:$Q$112,3,FALSE))</f>
        <v/>
      </c>
      <c r="E16" s="29" t="str">
        <f>IF(D16="","",VLOOKUP($B16,①【入力】別紙_職員一覧!$B$13:$Q$112,4,FALSE))</f>
        <v/>
      </c>
      <c r="F16" s="31" t="str">
        <f>IF(B16="","",SUMIF(①【入力】別紙_職員一覧!$B$13:$B$112,①事業所別一覧!B16,①【入力】別紙_職員一覧!$Q$13:$Q$112))</f>
        <v/>
      </c>
      <c r="G16" s="31" t="str">
        <f t="shared" si="0"/>
        <v/>
      </c>
      <c r="H16" s="29" t="str">
        <f>IF(B16="","",COUNTIF(①【入力】別紙_職員一覧!$B$13:$B$112,①事業所別一覧!B16))</f>
        <v/>
      </c>
      <c r="I16" s="29" t="str">
        <f>IF(B16="","",COUNTIFS(①【入力】別紙_職員一覧!$B$13:$B$112,①事業所別一覧!B16,①【入力】別紙_職員一覧!$F$13:$F$112,"○"))</f>
        <v/>
      </c>
      <c r="J16" s="29" t="str">
        <f>IF(B16="","",COUNTIFS(①【入力】別紙_職員一覧!$B$13:$B$112,①事業所別一覧!B16,①【入力】別紙_職員一覧!$K$13:$K$112,"○"))</f>
        <v/>
      </c>
      <c r="K16" s="29" t="str">
        <f>IF(B16="","",COUNTIFS(①【入力】別紙_職員一覧!$B$13:$B$112,①事業所別一覧!B16,①【入力】別紙_職員一覧!$K$13:$K$112,"○",①【入力】別紙_職員一覧!$L$13:$L$112,$K$6))</f>
        <v/>
      </c>
      <c r="L16" s="29" t="str">
        <f>IF(C16="","",COUNTIFS(①【入力】別紙_職員一覧!$B$13:$B$112,①事業所別一覧!B16,①【入力】別紙_職員一覧!$L$13:$L$112,$L$6))</f>
        <v/>
      </c>
      <c r="M16" s="29" t="str">
        <f>IF(B16="","",COUNTIFS(①【入力】別紙_職員一覧!$B$13:$B$112,①事業所別一覧!B16,①【入力】別紙_職員一覧!$L$13:$L$112,$M$6))</f>
        <v/>
      </c>
      <c r="N16" s="29" t="str">
        <f>IF(B16="","",COUNTIFS(①【入力】別紙_職員一覧!$B$13:$B$112,①事業所別一覧!B16,①【入力】別紙_職員一覧!$L$13:$L$112,$N$6))</f>
        <v/>
      </c>
    </row>
    <row r="17" spans="1:17" ht="20.149999999999999" customHeight="1">
      <c r="A17" s="23">
        <v>11</v>
      </c>
      <c r="B17" s="23" t="str" cm="1">
        <f t="array" ref="B17">IFERROR(IF(INDEX(①【入力】別紙_職員一覧!B23:B122,MATCH(0,COUNTIF(B$6:B16,①【入力】別紙_職員一覧!B23:B122),0))=0,"",INDEX(①【入力】別紙_職員一覧!B23:B122,MATCH(0,COUNTIF(B$6:B16,①【入力】別紙_職員一覧!B23:B122),0))),"")</f>
        <v/>
      </c>
      <c r="C17" s="28" t="str">
        <f>IF(B17="","",VLOOKUP($B17,①【入力】別紙_職員一覧!$B$13:$Q$112,2,FALSE))</f>
        <v/>
      </c>
      <c r="D17" s="29" t="str">
        <f>IF(C17="","",VLOOKUP($B17,①【入力】別紙_職員一覧!$B$13:$Q$112,3,FALSE))</f>
        <v/>
      </c>
      <c r="E17" s="29" t="str">
        <f>IF(D17="","",VLOOKUP($B17,①【入力】別紙_職員一覧!$B$13:$Q$112,4,FALSE))</f>
        <v/>
      </c>
      <c r="F17" s="31" t="str">
        <f>IF(B17="","",SUMIF(①【入力】別紙_職員一覧!$B$13:$B$112,①事業所別一覧!B17,①【入力】別紙_職員一覧!$Q$13:$Q$112))</f>
        <v/>
      </c>
      <c r="G17" s="31" t="str">
        <f t="shared" si="0"/>
        <v/>
      </c>
      <c r="H17" s="29" t="str">
        <f>IF(B17="","",COUNTIF(①【入力】別紙_職員一覧!$B$13:$B$112,①事業所別一覧!B17))</f>
        <v/>
      </c>
      <c r="I17" s="29" t="str">
        <f>IF(B17="","",COUNTIFS(①【入力】別紙_職員一覧!$B$13:$B$112,①事業所別一覧!B17,①【入力】別紙_職員一覧!$F$13:$F$112,"○"))</f>
        <v/>
      </c>
      <c r="J17" s="29" t="str">
        <f>IF(B17="","",COUNTIFS(①【入力】別紙_職員一覧!$B$13:$B$112,①事業所別一覧!B17,①【入力】別紙_職員一覧!$K$13:$K$112,"○"))</f>
        <v/>
      </c>
      <c r="K17" s="29" t="str">
        <f>IF(B17="","",COUNTIFS(①【入力】別紙_職員一覧!$B$13:$B$112,①事業所別一覧!B17,①【入力】別紙_職員一覧!$K$13:$K$112,"○",①【入力】別紙_職員一覧!$L$13:$L$112,$K$6))</f>
        <v/>
      </c>
      <c r="L17" s="29" t="str">
        <f>IF(C17="","",COUNTIFS(①【入力】別紙_職員一覧!$B$13:$B$112,①事業所別一覧!B17,①【入力】別紙_職員一覧!$L$13:$L$112,$L$6))</f>
        <v/>
      </c>
      <c r="M17" s="29" t="str">
        <f>IF(B17="","",COUNTIFS(①【入力】別紙_職員一覧!$B$13:$B$112,①事業所別一覧!B17,①【入力】別紙_職員一覧!$L$13:$L$112,$M$6))</f>
        <v/>
      </c>
      <c r="N17" s="29" t="str">
        <f>IF(B17="","",COUNTIFS(①【入力】別紙_職員一覧!$B$13:$B$112,①事業所別一覧!B17,①【入力】別紙_職員一覧!$L$13:$L$112,$N$6))</f>
        <v/>
      </c>
    </row>
    <row r="18" spans="1:17" ht="20.149999999999999" customHeight="1">
      <c r="A18" s="23">
        <v>12</v>
      </c>
      <c r="B18" s="23" t="str" cm="1">
        <f t="array" ref="B18">IFERROR(IF(INDEX(①【入力】別紙_職員一覧!B24:B123,MATCH(0,COUNTIF(B$6:B17,①【入力】別紙_職員一覧!B24:B123),0))=0,"",INDEX(①【入力】別紙_職員一覧!B24:B123,MATCH(0,COUNTIF(B$6:B17,①【入力】別紙_職員一覧!B24:B123),0))),"")</f>
        <v/>
      </c>
      <c r="C18" s="28" t="str">
        <f>IF(B18="","",VLOOKUP($B18,①【入力】別紙_職員一覧!$B$13:$Q$112,2,FALSE))</f>
        <v/>
      </c>
      <c r="D18" s="29" t="str">
        <f>IF(C18="","",VLOOKUP($B18,①【入力】別紙_職員一覧!$B$13:$Q$112,3,FALSE))</f>
        <v/>
      </c>
      <c r="E18" s="29" t="str">
        <f>IF(D18="","",VLOOKUP($B18,①【入力】別紙_職員一覧!$B$13:$Q$112,4,FALSE))</f>
        <v/>
      </c>
      <c r="F18" s="31" t="str">
        <f>IF(B18="","",SUMIF(①【入力】別紙_職員一覧!$B$13:$B$112,①事業所別一覧!B18,①【入力】別紙_職員一覧!$Q$13:$Q$112))</f>
        <v/>
      </c>
      <c r="G18" s="31" t="str">
        <f t="shared" si="0"/>
        <v/>
      </c>
      <c r="H18" s="29" t="str">
        <f>IF(B18="","",COUNTIF(①【入力】別紙_職員一覧!$B$13:$B$112,①事業所別一覧!B18))</f>
        <v/>
      </c>
      <c r="I18" s="29" t="str">
        <f>IF(B18="","",COUNTIFS(①【入力】別紙_職員一覧!$B$13:$B$112,①事業所別一覧!B18,①【入力】別紙_職員一覧!$F$13:$F$112,"○"))</f>
        <v/>
      </c>
      <c r="J18" s="29" t="str">
        <f>IF(B18="","",COUNTIFS(①【入力】別紙_職員一覧!$B$13:$B$112,①事業所別一覧!B18,①【入力】別紙_職員一覧!$K$13:$K$112,"○"))</f>
        <v/>
      </c>
      <c r="K18" s="29" t="str">
        <f>IF(B18="","",COUNTIFS(①【入力】別紙_職員一覧!$B$13:$B$112,①事業所別一覧!B18,①【入力】別紙_職員一覧!$K$13:$K$112,"○",①【入力】別紙_職員一覧!$L$13:$L$112,$K$6))</f>
        <v/>
      </c>
      <c r="L18" s="29" t="str">
        <f>IF(C18="","",COUNTIFS(①【入力】別紙_職員一覧!$B$13:$B$112,①事業所別一覧!B18,①【入力】別紙_職員一覧!$L$13:$L$112,$L$6))</f>
        <v/>
      </c>
      <c r="M18" s="29" t="str">
        <f>IF(B18="","",COUNTIFS(①【入力】別紙_職員一覧!$B$13:$B$112,①事業所別一覧!B18,①【入力】別紙_職員一覧!$L$13:$L$112,$M$6))</f>
        <v/>
      </c>
      <c r="N18" s="29" t="str">
        <f>IF(B18="","",COUNTIFS(①【入力】別紙_職員一覧!$B$13:$B$112,①事業所別一覧!B18,①【入力】別紙_職員一覧!$L$13:$L$112,$N$6))</f>
        <v/>
      </c>
    </row>
    <row r="19" spans="1:17" ht="20.149999999999999" customHeight="1">
      <c r="A19" s="23">
        <v>13</v>
      </c>
      <c r="B19" s="23" t="str" cm="1">
        <f t="array" ref="B19">IFERROR(IF(INDEX(①【入力】別紙_職員一覧!B25:B124,MATCH(0,COUNTIF(B$6:B18,①【入力】別紙_職員一覧!B25:B124),0))=0,"",INDEX(①【入力】別紙_職員一覧!B25:B124,MATCH(0,COUNTIF(B$6:B18,①【入力】別紙_職員一覧!B25:B124),0))),"")</f>
        <v/>
      </c>
      <c r="C19" s="28" t="str">
        <f>IF(B19="","",VLOOKUP($B19,①【入力】別紙_職員一覧!$B$13:$Q$112,2,FALSE))</f>
        <v/>
      </c>
      <c r="D19" s="29" t="str">
        <f>IF(C19="","",VLOOKUP($B19,①【入力】別紙_職員一覧!$B$13:$Q$112,3,FALSE))</f>
        <v/>
      </c>
      <c r="E19" s="29" t="str">
        <f>IF(D19="","",VLOOKUP($B19,①【入力】別紙_職員一覧!$B$13:$Q$112,4,FALSE))</f>
        <v/>
      </c>
      <c r="F19" s="31" t="str">
        <f>IF(B19="","",SUMIF(①【入力】別紙_職員一覧!$B$13:$B$112,①事業所別一覧!B19,①【入力】別紙_職員一覧!$Q$13:$Q$112))</f>
        <v/>
      </c>
      <c r="G19" s="31" t="str">
        <f t="shared" si="0"/>
        <v/>
      </c>
      <c r="H19" s="29" t="str">
        <f>IF(B19="","",COUNTIF(①【入力】別紙_職員一覧!$B$13:$B$112,①事業所別一覧!B19))</f>
        <v/>
      </c>
      <c r="I19" s="29" t="str">
        <f>IF(B19="","",COUNTIFS(①【入力】別紙_職員一覧!$B$13:$B$112,①事業所別一覧!B19,①【入力】別紙_職員一覧!$F$13:$F$112,"○"))</f>
        <v/>
      </c>
      <c r="J19" s="29" t="str">
        <f>IF(B19="","",COUNTIFS(①【入力】別紙_職員一覧!$B$13:$B$112,①事業所別一覧!B19,①【入力】別紙_職員一覧!$K$13:$K$112,"○"))</f>
        <v/>
      </c>
      <c r="K19" s="29" t="str">
        <f>IF(B19="","",COUNTIFS(①【入力】別紙_職員一覧!$B$13:$B$112,①事業所別一覧!B19,①【入力】別紙_職員一覧!$K$13:$K$112,"○",①【入力】別紙_職員一覧!$L$13:$L$112,$K$6))</f>
        <v/>
      </c>
      <c r="L19" s="29" t="str">
        <f>IF(C19="","",COUNTIFS(①【入力】別紙_職員一覧!$B$13:$B$112,①事業所別一覧!B19,①【入力】別紙_職員一覧!$L$13:$L$112,$L$6))</f>
        <v/>
      </c>
      <c r="M19" s="29" t="str">
        <f>IF(B19="","",COUNTIFS(①【入力】別紙_職員一覧!$B$13:$B$112,①事業所別一覧!B19,①【入力】別紙_職員一覧!$L$13:$L$112,$M$6))</f>
        <v/>
      </c>
      <c r="N19" s="29" t="str">
        <f>IF(B19="","",COUNTIFS(①【入力】別紙_職員一覧!$B$13:$B$112,①事業所別一覧!B19,①【入力】別紙_職員一覧!$L$13:$L$112,$N$6))</f>
        <v/>
      </c>
    </row>
    <row r="20" spans="1:17" ht="20.149999999999999" customHeight="1">
      <c r="A20" s="23">
        <v>14</v>
      </c>
      <c r="B20" s="23" t="str" cm="1">
        <f t="array" ref="B20">IFERROR(IF(INDEX(①【入力】別紙_職員一覧!B26:B125,MATCH(0,COUNTIF(B$6:B19,①【入力】別紙_職員一覧!B26:B125),0))=0,"",INDEX(①【入力】別紙_職員一覧!B26:B125,MATCH(0,COUNTIF(B$6:B19,①【入力】別紙_職員一覧!B26:B125),0))),"")</f>
        <v/>
      </c>
      <c r="C20" s="28" t="str">
        <f>IF(B20="","",VLOOKUP($B20,①【入力】別紙_職員一覧!$B$13:$Q$112,2,FALSE))</f>
        <v/>
      </c>
      <c r="D20" s="29" t="str">
        <f>IF(C20="","",VLOOKUP($B20,①【入力】別紙_職員一覧!$B$13:$Q$112,3,FALSE))</f>
        <v/>
      </c>
      <c r="E20" s="29" t="str">
        <f>IF(D20="","",VLOOKUP($B20,①【入力】別紙_職員一覧!$B$13:$Q$112,4,FALSE))</f>
        <v/>
      </c>
      <c r="F20" s="31" t="str">
        <f>IF(B20="","",SUMIF(①【入力】別紙_職員一覧!$B$13:$B$112,①事業所別一覧!B20,①【入力】別紙_職員一覧!$Q$13:$Q$112))</f>
        <v/>
      </c>
      <c r="G20" s="31" t="str">
        <f t="shared" si="0"/>
        <v/>
      </c>
      <c r="H20" s="29" t="str">
        <f>IF(B20="","",COUNTIF(①【入力】別紙_職員一覧!$B$13:$B$112,①事業所別一覧!B20))</f>
        <v/>
      </c>
      <c r="I20" s="29" t="str">
        <f>IF(B20="","",COUNTIFS(①【入力】別紙_職員一覧!$B$13:$B$112,①事業所別一覧!B20,①【入力】別紙_職員一覧!$F$13:$F$112,"○"))</f>
        <v/>
      </c>
      <c r="J20" s="29" t="str">
        <f>IF(B20="","",COUNTIFS(①【入力】別紙_職員一覧!$B$13:$B$112,①事業所別一覧!B20,①【入力】別紙_職員一覧!$K$13:$K$112,"○"))</f>
        <v/>
      </c>
      <c r="K20" s="29" t="str">
        <f>IF(B20="","",COUNTIFS(①【入力】別紙_職員一覧!$B$13:$B$112,①事業所別一覧!B20,①【入力】別紙_職員一覧!$K$13:$K$112,"○",①【入力】別紙_職員一覧!$L$13:$L$112,$K$6))</f>
        <v/>
      </c>
      <c r="L20" s="29" t="str">
        <f>IF(C20="","",COUNTIFS(①【入力】別紙_職員一覧!$B$13:$B$112,①事業所別一覧!B20,①【入力】別紙_職員一覧!$L$13:$L$112,$L$6))</f>
        <v/>
      </c>
      <c r="M20" s="29" t="str">
        <f>IF(B20="","",COUNTIFS(①【入力】別紙_職員一覧!$B$13:$B$112,①事業所別一覧!B20,①【入力】別紙_職員一覧!$L$13:$L$112,$M$6))</f>
        <v/>
      </c>
      <c r="N20" s="29" t="str">
        <f>IF(B20="","",COUNTIFS(①【入力】別紙_職員一覧!$B$13:$B$112,①事業所別一覧!B20,①【入力】別紙_職員一覧!$L$13:$L$112,$N$6))</f>
        <v/>
      </c>
    </row>
    <row r="21" spans="1:17" ht="20.149999999999999" customHeight="1">
      <c r="A21" s="23">
        <v>15</v>
      </c>
      <c r="B21" s="23" t="str" cm="1">
        <f t="array" ref="B21">IFERROR(IF(INDEX(①【入力】別紙_職員一覧!B27:B126,MATCH(0,COUNTIF(B$6:B20,①【入力】別紙_職員一覧!B27:B126),0))=0,"",INDEX(①【入力】別紙_職員一覧!B27:B126,MATCH(0,COUNTIF(B$6:B20,①【入力】別紙_職員一覧!B27:B126),0))),"")</f>
        <v/>
      </c>
      <c r="C21" s="28" t="str">
        <f>IF(B21="","",VLOOKUP($B21,①【入力】別紙_職員一覧!$B$13:$Q$112,2,FALSE))</f>
        <v/>
      </c>
      <c r="D21" s="29" t="str">
        <f>IF(C21="","",VLOOKUP($B21,①【入力】別紙_職員一覧!$B$13:$Q$112,3,FALSE))</f>
        <v/>
      </c>
      <c r="E21" s="29" t="str">
        <f>IF(D21="","",VLOOKUP($B21,①【入力】別紙_職員一覧!$B$13:$Q$112,4,FALSE))</f>
        <v/>
      </c>
      <c r="F21" s="31" t="str">
        <f>IF(B21="","",SUMIF(①【入力】別紙_職員一覧!$B$13:$B$112,①事業所別一覧!B21,①【入力】別紙_職員一覧!$Q$13:$Q$112))</f>
        <v/>
      </c>
      <c r="G21" s="31" t="str">
        <f t="shared" si="0"/>
        <v/>
      </c>
      <c r="H21" s="29" t="str">
        <f>IF(B21="","",COUNTIF(①【入力】別紙_職員一覧!$B$13:$B$112,①事業所別一覧!B21))</f>
        <v/>
      </c>
      <c r="I21" s="29" t="str">
        <f>IF(B21="","",COUNTIFS(①【入力】別紙_職員一覧!$B$13:$B$112,①事業所別一覧!B21,①【入力】別紙_職員一覧!$F$13:$F$112,"○"))</f>
        <v/>
      </c>
      <c r="J21" s="29" t="str">
        <f>IF(B21="","",COUNTIFS(①【入力】別紙_職員一覧!$B$13:$B$112,①事業所別一覧!B21,①【入力】別紙_職員一覧!$K$13:$K$112,"○"))</f>
        <v/>
      </c>
      <c r="K21" s="29" t="str">
        <f>IF(B21="","",COUNTIFS(①【入力】別紙_職員一覧!$B$13:$B$112,①事業所別一覧!B21,①【入力】別紙_職員一覧!$K$13:$K$112,"○",①【入力】別紙_職員一覧!$L$13:$L$112,$K$6))</f>
        <v/>
      </c>
      <c r="L21" s="29" t="str">
        <f>IF(C21="","",COUNTIFS(①【入力】別紙_職員一覧!$B$13:$B$112,①事業所別一覧!B21,①【入力】別紙_職員一覧!$L$13:$L$112,$L$6))</f>
        <v/>
      </c>
      <c r="M21" s="29" t="str">
        <f>IF(B21="","",COUNTIFS(①【入力】別紙_職員一覧!$B$13:$B$112,①事業所別一覧!B21,①【入力】別紙_職員一覧!$L$13:$L$112,$M$6))</f>
        <v/>
      </c>
      <c r="N21" s="29" t="str">
        <f>IF(B21="","",COUNTIFS(①【入力】別紙_職員一覧!$B$13:$B$112,①事業所別一覧!B21,①【入力】別紙_職員一覧!$L$13:$L$112,$N$6))</f>
        <v/>
      </c>
    </row>
    <row r="22" spans="1:17" ht="20.149999999999999" customHeight="1">
      <c r="A22" s="23">
        <v>16</v>
      </c>
      <c r="B22" s="23" t="str" cm="1">
        <f t="array" ref="B22">IFERROR(IF(INDEX(①【入力】別紙_職員一覧!B28:B127,MATCH(0,COUNTIF(B$6:B21,①【入力】別紙_職員一覧!B28:B127),0))=0,"",INDEX(①【入力】別紙_職員一覧!B28:B127,MATCH(0,COUNTIF(B$6:B21,①【入力】別紙_職員一覧!B28:B127),0))),"")</f>
        <v/>
      </c>
      <c r="C22" s="28" t="str">
        <f>IF(B22="","",VLOOKUP($B22,①【入力】別紙_職員一覧!$B$13:$Q$112,2,FALSE))</f>
        <v/>
      </c>
      <c r="D22" s="29" t="str">
        <f>IF(C22="","",VLOOKUP($B22,①【入力】別紙_職員一覧!$B$13:$Q$112,3,FALSE))</f>
        <v/>
      </c>
      <c r="E22" s="29" t="str">
        <f>IF(D22="","",VLOOKUP($B22,①【入力】別紙_職員一覧!$B$13:$Q$112,4,FALSE))</f>
        <v/>
      </c>
      <c r="F22" s="31" t="str">
        <f>IF(B22="","",SUMIF(①【入力】別紙_職員一覧!$B$13:$B$112,①事業所別一覧!B22,①【入力】別紙_職員一覧!$Q$13:$Q$112))</f>
        <v/>
      </c>
      <c r="G22" s="31" t="str">
        <f t="shared" si="0"/>
        <v/>
      </c>
      <c r="H22" s="29" t="str">
        <f>IF(B22="","",COUNTIF(①【入力】別紙_職員一覧!$B$13:$B$112,①事業所別一覧!B22))</f>
        <v/>
      </c>
      <c r="I22" s="29" t="str">
        <f>IF(B22="","",COUNTIFS(①【入力】別紙_職員一覧!$B$13:$B$112,①事業所別一覧!B22,①【入力】別紙_職員一覧!$F$13:$F$112,"○"))</f>
        <v/>
      </c>
      <c r="J22" s="29" t="str">
        <f>IF(B22="","",COUNTIFS(①【入力】別紙_職員一覧!$B$13:$B$112,①事業所別一覧!B22,①【入力】別紙_職員一覧!$K$13:$K$112,"○"))</f>
        <v/>
      </c>
      <c r="K22" s="29" t="str">
        <f>IF(B22="","",COUNTIFS(①【入力】別紙_職員一覧!$B$13:$B$112,①事業所別一覧!B22,①【入力】別紙_職員一覧!$K$13:$K$112,"○",①【入力】別紙_職員一覧!$L$13:$L$112,$K$6))</f>
        <v/>
      </c>
      <c r="L22" s="29" t="str">
        <f>IF(C22="","",COUNTIFS(①【入力】別紙_職員一覧!$B$13:$B$112,①事業所別一覧!B22,①【入力】別紙_職員一覧!$L$13:$L$112,$L$6))</f>
        <v/>
      </c>
      <c r="M22" s="29" t="str">
        <f>IF(B22="","",COUNTIFS(①【入力】別紙_職員一覧!$B$13:$B$112,①事業所別一覧!B22,①【入力】別紙_職員一覧!$L$13:$L$112,$M$6))</f>
        <v/>
      </c>
      <c r="N22" s="29" t="str">
        <f>IF(B22="","",COUNTIFS(①【入力】別紙_職員一覧!$B$13:$B$112,①事業所別一覧!B22,①【入力】別紙_職員一覧!$L$13:$L$112,$N$6))</f>
        <v/>
      </c>
    </row>
    <row r="23" spans="1:17" ht="20.149999999999999" customHeight="1">
      <c r="A23" s="23">
        <v>17</v>
      </c>
      <c r="B23" s="23" t="str" cm="1">
        <f t="array" ref="B23">IFERROR(IF(INDEX(①【入力】別紙_職員一覧!B29:B128,MATCH(0,COUNTIF(B$6:B22,①【入力】別紙_職員一覧!B29:B128),0))=0,"",INDEX(①【入力】別紙_職員一覧!B29:B128,MATCH(0,COUNTIF(B$6:B22,①【入力】別紙_職員一覧!B29:B128),0))),"")</f>
        <v/>
      </c>
      <c r="C23" s="28" t="str">
        <f>IF(B23="","",VLOOKUP($B23,①【入力】別紙_職員一覧!$B$13:$Q$112,2,FALSE))</f>
        <v/>
      </c>
      <c r="D23" s="29" t="str">
        <f>IF(C23="","",VLOOKUP($B23,①【入力】別紙_職員一覧!$B$13:$Q$112,3,FALSE))</f>
        <v/>
      </c>
      <c r="E23" s="29" t="str">
        <f>IF(D23="","",VLOOKUP($B23,①【入力】別紙_職員一覧!$B$13:$Q$112,4,FALSE))</f>
        <v/>
      </c>
      <c r="F23" s="31" t="str">
        <f>IF(B23="","",SUMIF(①【入力】別紙_職員一覧!$B$13:$B$112,①事業所別一覧!B23,①【入力】別紙_職員一覧!$Q$13:$Q$112))</f>
        <v/>
      </c>
      <c r="G23" s="31" t="str">
        <f t="shared" si="0"/>
        <v/>
      </c>
      <c r="H23" s="29" t="str">
        <f>IF(B23="","",COUNTIF(①【入力】別紙_職員一覧!$B$13:$B$112,①事業所別一覧!B23))</f>
        <v/>
      </c>
      <c r="I23" s="29" t="str">
        <f>IF(B23="","",COUNTIFS(①【入力】別紙_職員一覧!$B$13:$B$112,①事業所別一覧!B23,①【入力】別紙_職員一覧!$F$13:$F$112,"○"))</f>
        <v/>
      </c>
      <c r="J23" s="29" t="str">
        <f>IF(B23="","",COUNTIFS(①【入力】別紙_職員一覧!$B$13:$B$112,①事業所別一覧!B23,①【入力】別紙_職員一覧!$K$13:$K$112,"○"))</f>
        <v/>
      </c>
      <c r="K23" s="29" t="str">
        <f>IF(B23="","",COUNTIFS(①【入力】別紙_職員一覧!$B$13:$B$112,①事業所別一覧!B23,①【入力】別紙_職員一覧!$K$13:$K$112,"○",①【入力】別紙_職員一覧!$L$13:$L$112,$K$6))</f>
        <v/>
      </c>
      <c r="L23" s="29" t="str">
        <f>IF(C23="","",COUNTIFS(①【入力】別紙_職員一覧!$B$13:$B$112,①事業所別一覧!B23,①【入力】別紙_職員一覧!$L$13:$L$112,$L$6))</f>
        <v/>
      </c>
      <c r="M23" s="29" t="str">
        <f>IF(B23="","",COUNTIFS(①【入力】別紙_職員一覧!$B$13:$B$112,①事業所別一覧!B23,①【入力】別紙_職員一覧!$L$13:$L$112,$M$6))</f>
        <v/>
      </c>
      <c r="N23" s="29" t="str">
        <f>IF(B23="","",COUNTIFS(①【入力】別紙_職員一覧!$B$13:$B$112,①事業所別一覧!B23,①【入力】別紙_職員一覧!$L$13:$L$112,$N$6))</f>
        <v/>
      </c>
    </row>
    <row r="24" spans="1:17" ht="20.149999999999999" customHeight="1">
      <c r="A24" s="23">
        <v>18</v>
      </c>
      <c r="B24" s="23" t="str" cm="1">
        <f t="array" ref="B24">IFERROR(IF(INDEX(①【入力】別紙_職員一覧!B30:B129,MATCH(0,COUNTIF(B$6:B23,①【入力】別紙_職員一覧!B30:B129),0))=0,"",INDEX(①【入力】別紙_職員一覧!B30:B129,MATCH(0,COUNTIF(B$6:B23,①【入力】別紙_職員一覧!B30:B129),0))),"")</f>
        <v/>
      </c>
      <c r="C24" s="28" t="str">
        <f>IF(B24="","",VLOOKUP($B24,①【入力】別紙_職員一覧!$B$13:$Q$112,2,FALSE))</f>
        <v/>
      </c>
      <c r="D24" s="29" t="str">
        <f>IF(C24="","",VLOOKUP($B24,①【入力】別紙_職員一覧!$B$13:$Q$112,3,FALSE))</f>
        <v/>
      </c>
      <c r="E24" s="29" t="str">
        <f>IF(D24="","",VLOOKUP($B24,①【入力】別紙_職員一覧!$B$13:$Q$112,4,FALSE))</f>
        <v/>
      </c>
      <c r="F24" s="31" t="str">
        <f>IF(B24="","",SUMIF(①【入力】別紙_職員一覧!$B$13:$B$112,①事業所別一覧!B24,①【入力】別紙_職員一覧!$Q$13:$Q$112))</f>
        <v/>
      </c>
      <c r="G24" s="31" t="str">
        <f t="shared" si="0"/>
        <v/>
      </c>
      <c r="H24" s="29" t="str">
        <f>IF(B24="","",COUNTIF(①【入力】別紙_職員一覧!$B$13:$B$112,①事業所別一覧!B24))</f>
        <v/>
      </c>
      <c r="I24" s="29" t="str">
        <f>IF(B24="","",COUNTIFS(①【入力】別紙_職員一覧!$B$13:$B$112,①事業所別一覧!B24,①【入力】別紙_職員一覧!$F$13:$F$112,"○"))</f>
        <v/>
      </c>
      <c r="J24" s="29" t="str">
        <f>IF(B24="","",COUNTIFS(①【入力】別紙_職員一覧!$B$13:$B$112,①事業所別一覧!B24,①【入力】別紙_職員一覧!$K$13:$K$112,"○"))</f>
        <v/>
      </c>
      <c r="K24" s="29" t="str">
        <f>IF(B24="","",COUNTIFS(①【入力】別紙_職員一覧!$B$13:$B$112,①事業所別一覧!B24,①【入力】別紙_職員一覧!$K$13:$K$112,"○",①【入力】別紙_職員一覧!$L$13:$L$112,$K$6))</f>
        <v/>
      </c>
      <c r="L24" s="29" t="str">
        <f>IF(C24="","",COUNTIFS(①【入力】別紙_職員一覧!$B$13:$B$112,①事業所別一覧!B24,①【入力】別紙_職員一覧!$L$13:$L$112,$L$6))</f>
        <v/>
      </c>
      <c r="M24" s="29" t="str">
        <f>IF(B24="","",COUNTIFS(①【入力】別紙_職員一覧!$B$13:$B$112,①事業所別一覧!B24,①【入力】別紙_職員一覧!$L$13:$L$112,$M$6))</f>
        <v/>
      </c>
      <c r="N24" s="29" t="str">
        <f>IF(B24="","",COUNTIFS(①【入力】別紙_職員一覧!$B$13:$B$112,①事業所別一覧!B24,①【入力】別紙_職員一覧!$L$13:$L$112,$N$6))</f>
        <v/>
      </c>
    </row>
    <row r="25" spans="1:17" ht="20.149999999999999" customHeight="1">
      <c r="A25" s="23">
        <v>19</v>
      </c>
      <c r="B25" s="23" t="str" cm="1">
        <f t="array" ref="B25">IFERROR(IF(INDEX(①【入力】別紙_職員一覧!B31:B130,MATCH(0,COUNTIF(B$6:B24,①【入力】別紙_職員一覧!B31:B130),0))=0,"",INDEX(①【入力】別紙_職員一覧!B31:B130,MATCH(0,COUNTIF(B$6:B24,①【入力】別紙_職員一覧!B31:B130),0))),"")</f>
        <v/>
      </c>
      <c r="C25" s="28" t="str">
        <f>IF(B25="","",VLOOKUP($B25,①【入力】別紙_職員一覧!$B$13:$Q$112,2,FALSE))</f>
        <v/>
      </c>
      <c r="D25" s="29" t="str">
        <f>IF(C25="","",VLOOKUP($B25,①【入力】別紙_職員一覧!$B$13:$Q$112,3,FALSE))</f>
        <v/>
      </c>
      <c r="E25" s="29" t="str">
        <f>IF(D25="","",VLOOKUP($B25,①【入力】別紙_職員一覧!$B$13:$Q$112,4,FALSE))</f>
        <v/>
      </c>
      <c r="F25" s="31" t="str">
        <f>IF(B25="","",SUMIF(①【入力】別紙_職員一覧!$B$13:$B$112,①事業所別一覧!B25,①【入力】別紙_職員一覧!$Q$13:$Q$112))</f>
        <v/>
      </c>
      <c r="G25" s="31" t="str">
        <f t="shared" si="0"/>
        <v/>
      </c>
      <c r="H25" s="29" t="str">
        <f>IF(B25="","",COUNTIF(①【入力】別紙_職員一覧!$B$13:$B$112,①事業所別一覧!B25))</f>
        <v/>
      </c>
      <c r="I25" s="29" t="str">
        <f>IF(B25="","",COUNTIFS(①【入力】別紙_職員一覧!$B$13:$B$112,①事業所別一覧!B25,①【入力】別紙_職員一覧!$F$13:$F$112,"○"))</f>
        <v/>
      </c>
      <c r="J25" s="29" t="str">
        <f>IF(B25="","",COUNTIFS(①【入力】別紙_職員一覧!$B$13:$B$112,①事業所別一覧!B25,①【入力】別紙_職員一覧!$K$13:$K$112,"○"))</f>
        <v/>
      </c>
      <c r="K25" s="29" t="str">
        <f>IF(B25="","",COUNTIFS(①【入力】別紙_職員一覧!$B$13:$B$112,①事業所別一覧!B25,①【入力】別紙_職員一覧!$K$13:$K$112,"○",①【入力】別紙_職員一覧!$L$13:$L$112,$K$6))</f>
        <v/>
      </c>
      <c r="L25" s="29" t="str">
        <f>IF(C25="","",COUNTIFS(①【入力】別紙_職員一覧!$B$13:$B$112,①事業所別一覧!B25,①【入力】別紙_職員一覧!$L$13:$L$112,$L$6))</f>
        <v/>
      </c>
      <c r="M25" s="29" t="str">
        <f>IF(B25="","",COUNTIFS(①【入力】別紙_職員一覧!$B$13:$B$112,①事業所別一覧!B25,①【入力】別紙_職員一覧!$L$13:$L$112,$M$6))</f>
        <v/>
      </c>
      <c r="N25" s="29" t="str">
        <f>IF(B25="","",COUNTIFS(①【入力】別紙_職員一覧!$B$13:$B$112,①事業所別一覧!B25,①【入力】別紙_職員一覧!$L$13:$L$112,$N$6))</f>
        <v/>
      </c>
    </row>
    <row r="26" spans="1:17" ht="20.149999999999999" customHeight="1">
      <c r="A26" s="23">
        <v>20</v>
      </c>
      <c r="B26" s="23" t="str" cm="1">
        <f t="array" ref="B26">IFERROR(IF(INDEX(①【入力】別紙_職員一覧!B32:B131,MATCH(0,COUNTIF(B$6:B25,①【入力】別紙_職員一覧!B32:B131),0))=0,"",INDEX(①【入力】別紙_職員一覧!B32:B131,MATCH(0,COUNTIF(B$6:B25,①【入力】別紙_職員一覧!B32:B131),0))),"")</f>
        <v/>
      </c>
      <c r="C26" s="28" t="str">
        <f>IF(B26="","",VLOOKUP($B26,①【入力】別紙_職員一覧!$B$13:$Q$112,2,FALSE))</f>
        <v/>
      </c>
      <c r="D26" s="29" t="str">
        <f>IF(C26="","",VLOOKUP($B26,①【入力】別紙_職員一覧!$B$13:$Q$112,3,FALSE))</f>
        <v/>
      </c>
      <c r="E26" s="29" t="str">
        <f>IF(D26="","",VLOOKUP($B26,①【入力】別紙_職員一覧!$B$13:$Q$112,4,FALSE))</f>
        <v/>
      </c>
      <c r="F26" s="31" t="str">
        <f>IF(B26="","",SUMIF(①【入力】別紙_職員一覧!$B$13:$B$112,①事業所別一覧!B26,①【入力】別紙_職員一覧!$Q$13:$Q$112))</f>
        <v/>
      </c>
      <c r="G26" s="31" t="str">
        <f t="shared" si="0"/>
        <v/>
      </c>
      <c r="H26" s="29" t="str">
        <f>IF(B26="","",COUNTIF(①【入力】別紙_職員一覧!$B$13:$B$112,①事業所別一覧!B26))</f>
        <v/>
      </c>
      <c r="I26" s="29" t="str">
        <f>IF(B26="","",COUNTIFS(①【入力】別紙_職員一覧!$B$13:$B$112,①事業所別一覧!B26,①【入力】別紙_職員一覧!$F$13:$F$112,"○"))</f>
        <v/>
      </c>
      <c r="J26" s="29" t="str">
        <f>IF(B26="","",COUNTIFS(①【入力】別紙_職員一覧!$B$13:$B$112,①事業所別一覧!B26,①【入力】別紙_職員一覧!$K$13:$K$112,"○"))</f>
        <v/>
      </c>
      <c r="K26" s="29" t="str">
        <f>IF(B26="","",COUNTIFS(①【入力】別紙_職員一覧!$B$13:$B$112,①事業所別一覧!B26,①【入力】別紙_職員一覧!$K$13:$K$112,"○",①【入力】別紙_職員一覧!$L$13:$L$112,$K$6))</f>
        <v/>
      </c>
      <c r="L26" s="29" t="str">
        <f>IF(C26="","",COUNTIFS(①【入力】別紙_職員一覧!$B$13:$B$112,①事業所別一覧!B26,①【入力】別紙_職員一覧!$L$13:$L$112,$L$6))</f>
        <v/>
      </c>
      <c r="M26" s="29" t="str">
        <f>IF(B26="","",COUNTIFS(①【入力】別紙_職員一覧!$B$13:$B$112,①事業所別一覧!B26,①【入力】別紙_職員一覧!$L$13:$L$112,$M$6))</f>
        <v/>
      </c>
      <c r="N26" s="29" t="str">
        <f>IF(B26="","",COUNTIFS(①【入力】別紙_職員一覧!$B$13:$B$112,①事業所別一覧!B26,①【入力】別紙_職員一覧!$L$13:$L$112,$N$6))</f>
        <v/>
      </c>
    </row>
    <row r="27" spans="1:17" ht="46" customHeight="1">
      <c r="C27" s="32"/>
      <c r="D27" s="33"/>
      <c r="E27" s="28" t="s">
        <v>159</v>
      </c>
      <c r="F27" s="31">
        <f>SUM(F7:F26)</f>
        <v>0</v>
      </c>
      <c r="G27" s="31">
        <f>ROUNDDOWN(F27+ROUNDUP(F27*0.15,0),-3)</f>
        <v>0</v>
      </c>
      <c r="H27" s="29">
        <f t="shared" ref="H27:N27" si="1">SUM(H7:H26)</f>
        <v>0</v>
      </c>
      <c r="I27" s="29">
        <f t="shared" si="1"/>
        <v>0</v>
      </c>
      <c r="J27" s="29">
        <f t="shared" si="1"/>
        <v>0</v>
      </c>
      <c r="K27" s="29">
        <f t="shared" si="1"/>
        <v>0</v>
      </c>
      <c r="L27" s="29">
        <f>SUM(L7:L26)</f>
        <v>0</v>
      </c>
      <c r="M27" s="29">
        <f t="shared" si="1"/>
        <v>0</v>
      </c>
      <c r="N27" s="29">
        <f t="shared" si="1"/>
        <v>0</v>
      </c>
    </row>
    <row r="28" spans="1:17">
      <c r="G28" s="19" t="s">
        <v>160</v>
      </c>
    </row>
    <row r="29" spans="1:17">
      <c r="G29" s="19" t="s">
        <v>161</v>
      </c>
      <c r="Q29" s="5"/>
    </row>
    <row r="30" spans="1:17">
      <c r="Q30" s="5"/>
    </row>
    <row r="31" spans="1:17">
      <c r="Q31" s="5"/>
    </row>
    <row r="32" spans="1:17">
      <c r="Q32" s="5"/>
    </row>
    <row r="33" spans="17:17">
      <c r="Q33" s="5"/>
    </row>
    <row r="34" spans="17:17">
      <c r="Q34" s="5"/>
    </row>
    <row r="35" spans="17:17">
      <c r="Q35" s="5"/>
    </row>
    <row r="37" spans="17:17">
      <c r="Q37" s="5"/>
    </row>
    <row r="38" spans="17:17">
      <c r="Q38" s="5"/>
    </row>
    <row r="39" spans="17:17">
      <c r="Q39" s="5"/>
    </row>
    <row r="40" spans="17:17">
      <c r="Q40" s="5"/>
    </row>
    <row r="41" spans="17:17">
      <c r="Q41" s="5"/>
    </row>
    <row r="42" spans="17:17">
      <c r="Q42" s="5"/>
    </row>
    <row r="43" spans="17:17">
      <c r="Q43" s="5"/>
    </row>
    <row r="45" spans="17:17">
      <c r="Q45" s="5"/>
    </row>
    <row r="46" spans="17:17">
      <c r="Q46" s="5"/>
    </row>
    <row r="47" spans="17:17">
      <c r="Q47" s="5"/>
    </row>
    <row r="48" spans="17:17">
      <c r="Q48" s="5"/>
    </row>
    <row r="49" spans="17:17">
      <c r="Q49" s="5"/>
    </row>
    <row r="50" spans="17:17">
      <c r="Q50" s="5"/>
    </row>
    <row r="51" spans="17:17">
      <c r="Q51" s="5"/>
    </row>
    <row r="52" spans="17:17">
      <c r="Q52" s="5"/>
    </row>
    <row r="58" spans="17:17">
      <c r="Q58" s="5"/>
    </row>
    <row r="59" spans="17:17">
      <c r="Q59" s="5"/>
    </row>
    <row r="60" spans="17:17">
      <c r="Q60" s="5"/>
    </row>
    <row r="62" spans="17:17">
      <c r="Q62" s="5"/>
    </row>
    <row r="63" spans="17:17">
      <c r="Q63" s="5"/>
    </row>
    <row r="64" spans="17:17">
      <c r="Q64" s="5"/>
    </row>
    <row r="65" spans="17:17">
      <c r="Q65" s="5"/>
    </row>
    <row r="66" spans="17:17">
      <c r="Q66" s="5"/>
    </row>
    <row r="67" spans="17:17">
      <c r="Q67" s="5"/>
    </row>
    <row r="68" spans="17:17">
      <c r="Q68" s="5"/>
    </row>
    <row r="70" spans="17:17">
      <c r="Q70" s="5"/>
    </row>
    <row r="71" spans="17:17">
      <c r="Q71" s="5"/>
    </row>
    <row r="72" spans="17:17">
      <c r="Q72" s="5"/>
    </row>
    <row r="73" spans="17:17">
      <c r="Q73" s="5"/>
    </row>
    <row r="74" spans="17:17">
      <c r="Q74" s="5"/>
    </row>
    <row r="75" spans="17:17">
      <c r="Q75" s="5"/>
    </row>
    <row r="76" spans="17:17">
      <c r="Q76" s="5"/>
    </row>
    <row r="78" spans="17:17">
      <c r="Q78" s="5"/>
    </row>
    <row r="79" spans="17:17">
      <c r="Q79" s="5"/>
    </row>
    <row r="80" spans="17:17">
      <c r="Q80" s="5"/>
    </row>
    <row r="81" spans="17:17">
      <c r="Q81" s="5"/>
    </row>
    <row r="82" spans="17:17">
      <c r="Q82" s="5"/>
    </row>
    <row r="83" spans="17:17">
      <c r="Q83" s="5"/>
    </row>
    <row r="84" spans="17:17">
      <c r="Q84" s="5"/>
    </row>
    <row r="86" spans="17:17">
      <c r="Q86" s="5"/>
    </row>
    <row r="87" spans="17:17">
      <c r="Q87" s="5"/>
    </row>
    <row r="88" spans="17:17">
      <c r="Q88" s="5"/>
    </row>
    <row r="89" spans="17:17">
      <c r="Q89" s="5"/>
    </row>
    <row r="90" spans="17:17">
      <c r="Q90" s="5"/>
    </row>
    <row r="91" spans="17:17">
      <c r="Q91" s="5"/>
    </row>
    <row r="92" spans="17:17">
      <c r="Q92" s="5"/>
    </row>
    <row r="98" spans="17:17">
      <c r="Q98" s="5"/>
    </row>
    <row r="99" spans="17:17">
      <c r="Q99" s="5"/>
    </row>
    <row r="100" spans="17:17">
      <c r="Q100" s="5"/>
    </row>
    <row r="101" spans="17:17">
      <c r="Q101" s="5"/>
    </row>
    <row r="103" spans="17:17">
      <c r="Q103" s="5"/>
    </row>
    <row r="104" spans="17:17">
      <c r="Q104" s="5"/>
    </row>
    <row r="105" spans="17:17">
      <c r="Q105" s="5"/>
    </row>
    <row r="106" spans="17:17">
      <c r="Q106" s="5"/>
    </row>
    <row r="107" spans="17:17">
      <c r="Q107" s="5"/>
    </row>
    <row r="108" spans="17:17">
      <c r="Q108" s="5"/>
    </row>
    <row r="109" spans="17:17">
      <c r="Q109" s="5"/>
    </row>
    <row r="111" spans="17:17">
      <c r="Q111" s="5"/>
    </row>
    <row r="112" spans="17:17">
      <c r="Q112" s="5"/>
    </row>
    <row r="113" spans="17:17">
      <c r="Q113" s="5"/>
    </row>
    <row r="114" spans="17:17">
      <c r="Q114" s="5"/>
    </row>
    <row r="115" spans="17:17">
      <c r="Q115" s="5"/>
    </row>
    <row r="116" spans="17:17">
      <c r="Q116" s="5"/>
    </row>
    <row r="117" spans="17:17">
      <c r="Q117" s="5"/>
    </row>
  </sheetData>
  <sheetProtection algorithmName="SHA-512" hashValue="ZacYa/RWG6A7u7X8ort3SBbDLm7Z+YG78rVKMVjpDEZQtQODCJYTbpWnUH9yYlIYKWI6/VGHw45AknRPVGBnUA==" saltValue="Bv7iIPLz9G9FV1CEoYwTTg==" spinCount="100000" sheet="1" objects="1" scenarios="1" selectLockedCells="1"/>
  <mergeCells count="2">
    <mergeCell ref="A1:N1"/>
    <mergeCell ref="K3:N3"/>
  </mergeCells>
  <phoneticPr fontId="1"/>
  <pageMargins left="0.51181102362204722" right="0.51181102362204722" top="0.74803149606299213" bottom="0.55118110236220474" header="0.31496062992125978" footer="0.31496062992125978"/>
  <pageSetup paperSize="9" scale="55"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0">
    <pageSetUpPr fitToPage="1"/>
  </sheetPr>
  <dimension ref="B1:AE97"/>
  <sheetViews>
    <sheetView showGridLines="0" zoomScaleNormal="100" zoomScaleSheetLayoutView="100" workbookViewId="0">
      <selection activeCell="AC11" sqref="AC11:AD11"/>
    </sheetView>
  </sheetViews>
  <sheetFormatPr defaultColWidth="8.58203125" defaultRowHeight="13"/>
  <cols>
    <col min="1" max="33" width="2.58203125" style="43" customWidth="1"/>
    <col min="34" max="34" width="8.58203125" style="43" customWidth="1"/>
    <col min="35" max="16384" width="8.58203125" style="43"/>
  </cols>
  <sheetData>
    <row r="1" spans="2:31" ht="12" customHeight="1">
      <c r="B1" s="262" t="s">
        <v>162</v>
      </c>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row>
    <row r="2" spans="2:31" ht="12" customHeight="1">
      <c r="B2" s="252"/>
      <c r="C2" s="252"/>
      <c r="D2" s="252"/>
      <c r="E2" s="252"/>
      <c r="F2" s="252"/>
      <c r="G2" s="252"/>
      <c r="H2" s="252"/>
      <c r="I2" s="252"/>
      <c r="J2" s="252"/>
      <c r="K2" s="252"/>
      <c r="L2" s="252"/>
      <c r="M2" s="252"/>
      <c r="N2" s="252"/>
      <c r="O2" s="252"/>
      <c r="P2" s="252"/>
      <c r="Q2" s="252"/>
      <c r="R2" s="252"/>
      <c r="S2" s="252"/>
      <c r="T2" s="252"/>
      <c r="U2" s="252"/>
      <c r="V2" s="252"/>
      <c r="W2" s="252"/>
      <c r="X2" s="252"/>
      <c r="Y2" s="252"/>
      <c r="Z2" s="252"/>
      <c r="AA2" s="252"/>
      <c r="AB2" s="252"/>
      <c r="AC2" s="252"/>
      <c r="AD2" s="252"/>
    </row>
    <row r="3" spans="2:31" s="61" customFormat="1" ht="22" customHeight="1">
      <c r="C3" s="62"/>
      <c r="V3" s="63" t="str">
        <f>【入力シート】!J5</f>
        <v>令和</v>
      </c>
      <c r="W3" s="63"/>
      <c r="X3" s="64" t="str">
        <f>IF(【入力シート】!L5="","",【入力シート】!L5)</f>
        <v/>
      </c>
      <c r="Y3" s="63" t="s">
        <v>32</v>
      </c>
      <c r="Z3" s="282" t="str">
        <f>IF(【入力シート】!O5="","",【入力シート】!O5)</f>
        <v/>
      </c>
      <c r="AA3" s="198"/>
      <c r="AB3" s="63" t="s">
        <v>33</v>
      </c>
      <c r="AC3" s="282" t="str">
        <f>IF(【入力シート】!S5="","",【入力シート】!S5)</f>
        <v/>
      </c>
      <c r="AD3" s="198"/>
      <c r="AE3" s="63" t="s">
        <v>34</v>
      </c>
    </row>
    <row r="4" spans="2:31" ht="6" customHeight="1"/>
    <row r="5" spans="2:31" ht="18" customHeight="1">
      <c r="C5" s="44"/>
      <c r="L5" s="43" t="s">
        <v>58</v>
      </c>
      <c r="P5" s="261" t="str">
        <f>IF(【入力シート】!J27="","",【入力シート】!J27)</f>
        <v/>
      </c>
      <c r="Q5" s="198"/>
      <c r="R5" s="198"/>
      <c r="S5" s="198"/>
      <c r="T5" s="198"/>
      <c r="U5" s="198"/>
      <c r="V5" s="198"/>
      <c r="W5" s="198"/>
      <c r="X5" s="198"/>
      <c r="Y5" s="198"/>
      <c r="Z5" s="198"/>
      <c r="AA5" s="198"/>
      <c r="AB5" s="198"/>
      <c r="AC5" s="198"/>
      <c r="AD5" s="198"/>
      <c r="AE5" s="198"/>
    </row>
    <row r="6" spans="2:31" ht="6" customHeight="1"/>
    <row r="7" spans="2:31">
      <c r="B7" s="267" t="str">
        <f>"　"&amp;【入力シート】!C1&amp;【入力シート】!D1&amp;"年度杉並区介護職員・介護支援専門員居住支援手当事業補助金の交付申請にあたり、次の項目を確認したことを報告します。"</f>
        <v>　令和８年度杉並区介護職員・介護支援専門員居住支援手当事業補助金の交付申請にあたり、次の項目を確認したことを報告します。</v>
      </c>
      <c r="C7" s="252"/>
      <c r="D7" s="252"/>
      <c r="E7" s="252"/>
      <c r="F7" s="252"/>
      <c r="G7" s="252"/>
      <c r="H7" s="252"/>
      <c r="I7" s="252"/>
      <c r="J7" s="252"/>
      <c r="K7" s="252"/>
      <c r="L7" s="252"/>
      <c r="M7" s="252"/>
      <c r="N7" s="252"/>
      <c r="O7" s="252"/>
      <c r="P7" s="252"/>
      <c r="Q7" s="252"/>
      <c r="R7" s="252"/>
      <c r="S7" s="252"/>
      <c r="T7" s="252"/>
      <c r="U7" s="252"/>
      <c r="V7" s="252"/>
      <c r="W7" s="252"/>
      <c r="X7" s="252"/>
      <c r="Y7" s="252"/>
      <c r="Z7" s="252"/>
      <c r="AA7" s="252"/>
      <c r="AB7" s="252"/>
      <c r="AC7" s="252"/>
      <c r="AD7" s="252"/>
    </row>
    <row r="8" spans="2:31">
      <c r="B8" s="252"/>
      <c r="C8" s="252"/>
      <c r="D8" s="252"/>
      <c r="E8" s="252"/>
      <c r="F8" s="252"/>
      <c r="G8" s="252"/>
      <c r="H8" s="252"/>
      <c r="I8" s="252"/>
      <c r="J8" s="252"/>
      <c r="K8" s="252"/>
      <c r="L8" s="252"/>
      <c r="M8" s="252"/>
      <c r="N8" s="252"/>
      <c r="O8" s="252"/>
      <c r="P8" s="252"/>
      <c r="Q8" s="252"/>
      <c r="R8" s="252"/>
      <c r="S8" s="252"/>
      <c r="T8" s="252"/>
      <c r="U8" s="252"/>
      <c r="V8" s="252"/>
      <c r="W8" s="252"/>
      <c r="X8" s="252"/>
      <c r="Y8" s="252"/>
      <c r="Z8" s="252"/>
      <c r="AA8" s="252"/>
      <c r="AB8" s="252"/>
      <c r="AC8" s="252"/>
      <c r="AD8" s="252"/>
    </row>
    <row r="9" spans="2:31" ht="5.5" customHeight="1">
      <c r="B9" s="47"/>
      <c r="C9" s="47"/>
      <c r="D9" s="47"/>
      <c r="E9" s="47"/>
      <c r="F9" s="47"/>
      <c r="G9" s="47"/>
      <c r="H9" s="47"/>
      <c r="I9" s="47"/>
      <c r="J9" s="47"/>
      <c r="K9" s="47"/>
      <c r="L9" s="47"/>
      <c r="M9" s="47"/>
      <c r="N9" s="47"/>
      <c r="O9" s="47"/>
      <c r="P9" s="47"/>
      <c r="Q9" s="47"/>
      <c r="R9" s="47"/>
      <c r="S9" s="47"/>
      <c r="T9" s="47"/>
      <c r="U9" s="47"/>
      <c r="V9" s="47"/>
      <c r="W9" s="47"/>
      <c r="X9" s="47"/>
      <c r="Y9" s="47"/>
      <c r="Z9" s="47"/>
      <c r="AA9" s="47"/>
      <c r="AB9" s="47"/>
      <c r="AC9" s="47"/>
      <c r="AD9" s="47"/>
    </row>
    <row r="10" spans="2:31" ht="20.149999999999999" customHeight="1">
      <c r="B10" s="65" t="s">
        <v>163</v>
      </c>
      <c r="C10" s="66"/>
      <c r="D10" s="66"/>
      <c r="E10" s="66"/>
      <c r="F10" s="67"/>
      <c r="G10" s="68"/>
      <c r="H10" s="68"/>
      <c r="I10" s="68"/>
      <c r="J10" s="68"/>
      <c r="K10" s="68"/>
      <c r="L10" s="68"/>
      <c r="M10" s="68"/>
      <c r="N10" s="68"/>
      <c r="O10" s="68"/>
      <c r="P10" s="68"/>
      <c r="Q10" s="68"/>
      <c r="R10" s="68"/>
      <c r="S10" s="68"/>
      <c r="T10" s="68"/>
      <c r="U10" s="68"/>
      <c r="V10" s="68"/>
      <c r="W10" s="68"/>
      <c r="X10" s="68"/>
      <c r="Y10" s="68"/>
      <c r="Z10" s="68"/>
      <c r="AA10" s="68"/>
      <c r="AB10" s="68"/>
      <c r="AC10" s="69"/>
      <c r="AD10" s="70"/>
    </row>
    <row r="11" spans="2:31" ht="33" customHeight="1">
      <c r="B11" s="71" t="s">
        <v>164</v>
      </c>
      <c r="C11" s="72"/>
      <c r="D11" s="72"/>
      <c r="E11" s="73"/>
      <c r="F11" s="285" t="s">
        <v>165</v>
      </c>
      <c r="G11" s="187"/>
      <c r="H11" s="187"/>
      <c r="I11" s="187"/>
      <c r="J11" s="187"/>
      <c r="K11" s="187"/>
      <c r="L11" s="187"/>
      <c r="M11" s="187"/>
      <c r="N11" s="187"/>
      <c r="O11" s="187"/>
      <c r="P11" s="187"/>
      <c r="Q11" s="187"/>
      <c r="R11" s="187"/>
      <c r="S11" s="187"/>
      <c r="T11" s="187"/>
      <c r="U11" s="187"/>
      <c r="V11" s="187"/>
      <c r="W11" s="187"/>
      <c r="X11" s="187"/>
      <c r="Y11" s="187"/>
      <c r="Z11" s="187"/>
      <c r="AA11" s="187"/>
      <c r="AB11" s="188"/>
      <c r="AC11" s="283" t="s">
        <v>166</v>
      </c>
      <c r="AD11" s="184"/>
    </row>
    <row r="12" spans="2:31" ht="33" customHeight="1">
      <c r="B12" s="74" t="s">
        <v>167</v>
      </c>
      <c r="C12" s="75"/>
      <c r="D12" s="75"/>
      <c r="E12" s="76"/>
      <c r="F12" s="285" t="s">
        <v>168</v>
      </c>
      <c r="G12" s="187"/>
      <c r="H12" s="187"/>
      <c r="I12" s="187"/>
      <c r="J12" s="187"/>
      <c r="K12" s="187"/>
      <c r="L12" s="187"/>
      <c r="M12" s="187"/>
      <c r="N12" s="187"/>
      <c r="O12" s="187"/>
      <c r="P12" s="187"/>
      <c r="Q12" s="187"/>
      <c r="R12" s="187"/>
      <c r="S12" s="187"/>
      <c r="T12" s="187"/>
      <c r="U12" s="187"/>
      <c r="V12" s="187"/>
      <c r="W12" s="187"/>
      <c r="X12" s="187"/>
      <c r="Y12" s="187"/>
      <c r="Z12" s="187"/>
      <c r="AA12" s="187"/>
      <c r="AB12" s="188"/>
      <c r="AC12" s="283" t="s">
        <v>166</v>
      </c>
      <c r="AD12" s="184"/>
    </row>
    <row r="13" spans="2:31" ht="33" customHeight="1">
      <c r="B13" s="77"/>
      <c r="C13" s="78"/>
      <c r="D13" s="78"/>
      <c r="E13" s="79"/>
      <c r="F13" s="285" t="s">
        <v>169</v>
      </c>
      <c r="G13" s="187"/>
      <c r="H13" s="187"/>
      <c r="I13" s="187"/>
      <c r="J13" s="187"/>
      <c r="K13" s="187"/>
      <c r="L13" s="187"/>
      <c r="M13" s="187"/>
      <c r="N13" s="187"/>
      <c r="O13" s="187"/>
      <c r="P13" s="187"/>
      <c r="Q13" s="187"/>
      <c r="R13" s="187"/>
      <c r="S13" s="187"/>
      <c r="T13" s="187"/>
      <c r="U13" s="187"/>
      <c r="V13" s="187"/>
      <c r="W13" s="187"/>
      <c r="X13" s="187"/>
      <c r="Y13" s="187"/>
      <c r="Z13" s="187"/>
      <c r="AA13" s="187"/>
      <c r="AB13" s="188"/>
      <c r="AC13" s="283" t="s">
        <v>166</v>
      </c>
      <c r="AD13" s="184"/>
    </row>
    <row r="14" spans="2:31" ht="62.5" customHeight="1">
      <c r="B14" s="284" t="s">
        <v>170</v>
      </c>
      <c r="C14" s="212"/>
      <c r="D14" s="212"/>
      <c r="E14" s="213"/>
      <c r="F14" s="285" t="s">
        <v>171</v>
      </c>
      <c r="G14" s="187"/>
      <c r="H14" s="187"/>
      <c r="I14" s="187"/>
      <c r="J14" s="187"/>
      <c r="K14" s="187"/>
      <c r="L14" s="187"/>
      <c r="M14" s="187"/>
      <c r="N14" s="187"/>
      <c r="O14" s="187"/>
      <c r="P14" s="187"/>
      <c r="Q14" s="187"/>
      <c r="R14" s="187"/>
      <c r="S14" s="187"/>
      <c r="T14" s="187"/>
      <c r="U14" s="187"/>
      <c r="V14" s="187"/>
      <c r="W14" s="187"/>
      <c r="X14" s="187"/>
      <c r="Y14" s="187"/>
      <c r="Z14" s="187"/>
      <c r="AA14" s="187"/>
      <c r="AB14" s="188"/>
      <c r="AC14" s="283" t="s">
        <v>166</v>
      </c>
      <c r="AD14" s="184"/>
    </row>
    <row r="15" spans="2:31" ht="47.15" customHeight="1">
      <c r="B15" s="214"/>
      <c r="C15" s="198"/>
      <c r="D15" s="198"/>
      <c r="E15" s="199"/>
      <c r="F15" s="285" t="s">
        <v>172</v>
      </c>
      <c r="G15" s="187"/>
      <c r="H15" s="187"/>
      <c r="I15" s="187"/>
      <c r="J15" s="187"/>
      <c r="K15" s="187"/>
      <c r="L15" s="187"/>
      <c r="M15" s="187"/>
      <c r="N15" s="187"/>
      <c r="O15" s="187"/>
      <c r="P15" s="187"/>
      <c r="Q15" s="187"/>
      <c r="R15" s="187"/>
      <c r="S15" s="187"/>
      <c r="T15" s="187"/>
      <c r="U15" s="187"/>
      <c r="V15" s="187"/>
      <c r="W15" s="187"/>
      <c r="X15" s="187"/>
      <c r="Y15" s="187"/>
      <c r="Z15" s="187"/>
      <c r="AA15" s="187"/>
      <c r="AB15" s="188"/>
      <c r="AC15" s="283" t="s">
        <v>166</v>
      </c>
      <c r="AD15" s="184"/>
    </row>
    <row r="16" spans="2:31" ht="146.25" customHeight="1">
      <c r="B16" s="290" t="s">
        <v>173</v>
      </c>
      <c r="C16" s="187"/>
      <c r="D16" s="187"/>
      <c r="E16" s="188"/>
      <c r="F16" s="287" t="s">
        <v>268</v>
      </c>
      <c r="G16" s="288"/>
      <c r="H16" s="288"/>
      <c r="I16" s="288"/>
      <c r="J16" s="288"/>
      <c r="K16" s="288"/>
      <c r="L16" s="288"/>
      <c r="M16" s="288"/>
      <c r="N16" s="288"/>
      <c r="O16" s="288"/>
      <c r="P16" s="288"/>
      <c r="Q16" s="288"/>
      <c r="R16" s="288"/>
      <c r="S16" s="288"/>
      <c r="T16" s="288"/>
      <c r="U16" s="288"/>
      <c r="V16" s="288"/>
      <c r="W16" s="288"/>
      <c r="X16" s="288"/>
      <c r="Y16" s="288"/>
      <c r="Z16" s="288"/>
      <c r="AA16" s="288"/>
      <c r="AB16" s="289"/>
      <c r="AC16" s="283" t="s">
        <v>166</v>
      </c>
      <c r="AD16" s="184"/>
    </row>
    <row r="17" spans="2:30" ht="20.149999999999999" customHeight="1">
      <c r="B17" s="80" t="s">
        <v>174</v>
      </c>
      <c r="C17" s="81"/>
      <c r="D17" s="81"/>
      <c r="E17" s="81"/>
      <c r="F17" s="82"/>
      <c r="G17" s="82"/>
      <c r="H17" s="82"/>
      <c r="I17" s="82"/>
      <c r="J17" s="82"/>
      <c r="K17" s="82"/>
      <c r="L17" s="82"/>
      <c r="M17" s="82"/>
      <c r="N17" s="82"/>
      <c r="O17" s="82"/>
      <c r="P17" s="82"/>
      <c r="Q17" s="82"/>
      <c r="R17" s="82"/>
      <c r="S17" s="82"/>
      <c r="T17" s="82"/>
      <c r="U17" s="82"/>
      <c r="V17" s="82"/>
      <c r="W17" s="82"/>
      <c r="X17" s="82"/>
      <c r="Y17" s="82"/>
      <c r="Z17" s="82"/>
      <c r="AA17" s="82"/>
      <c r="AB17" s="82"/>
      <c r="AC17" s="286"/>
      <c r="AD17" s="199"/>
    </row>
    <row r="18" spans="2:30" ht="41.5" customHeight="1">
      <c r="B18" s="71" t="s">
        <v>175</v>
      </c>
      <c r="C18" s="72"/>
      <c r="D18" s="72"/>
      <c r="E18" s="72"/>
      <c r="F18" s="287" t="s">
        <v>269</v>
      </c>
      <c r="G18" s="288"/>
      <c r="H18" s="288"/>
      <c r="I18" s="288"/>
      <c r="J18" s="288"/>
      <c r="K18" s="288"/>
      <c r="L18" s="288"/>
      <c r="M18" s="288"/>
      <c r="N18" s="288"/>
      <c r="O18" s="288"/>
      <c r="P18" s="288"/>
      <c r="Q18" s="288"/>
      <c r="R18" s="288"/>
      <c r="S18" s="288"/>
      <c r="T18" s="288"/>
      <c r="U18" s="288"/>
      <c r="V18" s="288"/>
      <c r="W18" s="288"/>
      <c r="X18" s="288"/>
      <c r="Y18" s="288"/>
      <c r="Z18" s="288"/>
      <c r="AA18" s="288"/>
      <c r="AB18" s="289"/>
      <c r="AC18" s="283" t="s">
        <v>166</v>
      </c>
      <c r="AD18" s="184"/>
    </row>
    <row r="19" spans="2:30" ht="75" customHeight="1">
      <c r="B19" s="71" t="s">
        <v>177</v>
      </c>
      <c r="C19" s="72"/>
      <c r="D19" s="126"/>
      <c r="E19" s="126"/>
      <c r="F19" s="287" t="s">
        <v>279</v>
      </c>
      <c r="G19" s="288"/>
      <c r="H19" s="288"/>
      <c r="I19" s="288"/>
      <c r="J19" s="288"/>
      <c r="K19" s="288"/>
      <c r="L19" s="288"/>
      <c r="M19" s="288"/>
      <c r="N19" s="288"/>
      <c r="O19" s="288"/>
      <c r="P19" s="288"/>
      <c r="Q19" s="288"/>
      <c r="R19" s="288"/>
      <c r="S19" s="288"/>
      <c r="T19" s="288"/>
      <c r="U19" s="288"/>
      <c r="V19" s="288"/>
      <c r="W19" s="288"/>
      <c r="X19" s="288"/>
      <c r="Y19" s="288"/>
      <c r="Z19" s="288"/>
      <c r="AA19" s="288"/>
      <c r="AB19" s="289"/>
      <c r="AC19" s="283" t="s">
        <v>166</v>
      </c>
      <c r="AD19" s="184"/>
    </row>
    <row r="20" spans="2:30" ht="33" customHeight="1">
      <c r="B20" s="77" t="s">
        <v>178</v>
      </c>
      <c r="C20" s="78"/>
      <c r="D20" s="126"/>
      <c r="E20" s="126"/>
      <c r="F20" s="287" t="s">
        <v>179</v>
      </c>
      <c r="G20" s="288"/>
      <c r="H20" s="288"/>
      <c r="I20" s="288"/>
      <c r="J20" s="288"/>
      <c r="K20" s="288"/>
      <c r="L20" s="288"/>
      <c r="M20" s="288"/>
      <c r="N20" s="288"/>
      <c r="O20" s="288"/>
      <c r="P20" s="288"/>
      <c r="Q20" s="288"/>
      <c r="R20" s="288"/>
      <c r="S20" s="288"/>
      <c r="T20" s="288"/>
      <c r="U20" s="288"/>
      <c r="V20" s="288"/>
      <c r="W20" s="288"/>
      <c r="X20" s="288"/>
      <c r="Y20" s="288"/>
      <c r="Z20" s="288"/>
      <c r="AA20" s="288"/>
      <c r="AB20" s="289"/>
      <c r="AC20" s="283" t="s">
        <v>166</v>
      </c>
      <c r="AD20" s="184"/>
    </row>
    <row r="21" spans="2:30" ht="16" customHeight="1">
      <c r="C21" s="49"/>
      <c r="D21" s="89"/>
      <c r="E21" s="89"/>
      <c r="F21" s="89"/>
      <c r="G21" s="89"/>
      <c r="H21" s="89"/>
      <c r="I21" s="89"/>
      <c r="J21" s="89"/>
      <c r="K21" s="89"/>
      <c r="L21" s="89"/>
      <c r="M21" s="89"/>
      <c r="N21" s="89"/>
      <c r="O21" s="89"/>
      <c r="P21" s="89"/>
      <c r="Q21" s="89"/>
      <c r="R21" s="89"/>
      <c r="S21" s="89"/>
      <c r="T21" s="89"/>
      <c r="U21" s="89"/>
      <c r="V21" s="89"/>
      <c r="W21" s="89"/>
      <c r="X21" s="89"/>
      <c r="Y21" s="89"/>
      <c r="Z21" s="89"/>
      <c r="AA21" s="89"/>
      <c r="AB21" s="89"/>
      <c r="AC21" s="90"/>
      <c r="AD21" s="90"/>
    </row>
    <row r="22" spans="2:30" ht="10" customHeight="1">
      <c r="C22" s="44"/>
    </row>
    <row r="23" spans="2:30">
      <c r="B23" s="49"/>
      <c r="C23" s="49"/>
      <c r="D23" s="49"/>
      <c r="E23" s="49"/>
      <c r="F23" s="49"/>
      <c r="G23" s="49"/>
      <c r="H23" s="49"/>
      <c r="I23" s="49"/>
      <c r="J23" s="49"/>
      <c r="K23" s="49"/>
      <c r="L23" s="49"/>
      <c r="M23" s="49"/>
      <c r="N23" s="49"/>
      <c r="O23" s="49"/>
      <c r="P23" s="49"/>
      <c r="Q23" s="49"/>
      <c r="R23" s="49"/>
      <c r="S23" s="49"/>
      <c r="T23" s="49"/>
      <c r="U23" s="49"/>
      <c r="V23" s="49"/>
      <c r="W23" s="49"/>
      <c r="X23" s="49"/>
      <c r="Y23" s="49"/>
      <c r="Z23" s="49"/>
      <c r="AA23" s="49"/>
      <c r="AB23" s="49"/>
    </row>
    <row r="24" spans="2:30">
      <c r="B24" s="49"/>
      <c r="C24" s="49"/>
      <c r="D24" s="49"/>
      <c r="E24" s="49"/>
      <c r="F24" s="49"/>
      <c r="G24" s="49"/>
      <c r="H24" s="49"/>
      <c r="I24" s="49"/>
      <c r="J24" s="49"/>
      <c r="K24" s="49"/>
      <c r="L24" s="49"/>
      <c r="M24" s="49"/>
      <c r="N24" s="49"/>
      <c r="O24" s="49"/>
      <c r="P24" s="49"/>
      <c r="Q24" s="49"/>
      <c r="R24" s="49"/>
      <c r="S24" s="49"/>
      <c r="T24" s="49"/>
      <c r="U24" s="49"/>
      <c r="V24" s="49"/>
      <c r="W24" s="49"/>
      <c r="X24" s="49"/>
      <c r="Y24" s="49"/>
      <c r="Z24" s="49"/>
      <c r="AA24" s="49"/>
      <c r="AB24" s="49"/>
    </row>
    <row r="25" spans="2:30">
      <c r="B25" s="49"/>
      <c r="C25" s="49"/>
      <c r="D25" s="49"/>
      <c r="E25" s="49"/>
      <c r="F25" s="49"/>
      <c r="G25" s="49"/>
      <c r="H25" s="49"/>
      <c r="I25" s="49"/>
      <c r="J25" s="49"/>
      <c r="K25" s="49"/>
      <c r="L25" s="49"/>
      <c r="M25" s="49"/>
      <c r="N25" s="49"/>
      <c r="O25" s="49"/>
      <c r="P25" s="49"/>
      <c r="Q25" s="49"/>
      <c r="R25" s="49"/>
      <c r="S25" s="49"/>
      <c r="T25" s="49"/>
      <c r="U25" s="49"/>
      <c r="V25" s="49"/>
      <c r="W25" s="49"/>
      <c r="X25" s="49"/>
      <c r="Y25" s="49"/>
      <c r="Z25" s="49"/>
      <c r="AA25" s="49"/>
      <c r="AB25" s="49"/>
    </row>
    <row r="26" spans="2:30">
      <c r="B26" s="49"/>
      <c r="C26" s="49"/>
      <c r="D26" s="49"/>
      <c r="E26" s="49"/>
      <c r="F26" s="49"/>
      <c r="G26" s="49"/>
      <c r="H26" s="49"/>
      <c r="I26" s="49"/>
      <c r="J26" s="49"/>
      <c r="K26" s="49"/>
      <c r="L26" s="49"/>
      <c r="M26" s="49"/>
      <c r="N26" s="49"/>
      <c r="O26" s="49"/>
      <c r="P26" s="49"/>
      <c r="Q26" s="49"/>
      <c r="R26" s="49"/>
      <c r="S26" s="49"/>
      <c r="T26" s="49"/>
      <c r="U26" s="49"/>
      <c r="V26" s="49"/>
      <c r="W26" s="49"/>
      <c r="X26" s="49"/>
      <c r="Y26" s="49"/>
      <c r="Z26" s="49"/>
      <c r="AA26" s="49"/>
      <c r="AB26" s="49"/>
    </row>
    <row r="27" spans="2:30">
      <c r="B27" s="49"/>
      <c r="C27" s="49"/>
      <c r="D27" s="49"/>
      <c r="E27" s="49"/>
      <c r="F27" s="49"/>
      <c r="G27" s="49"/>
      <c r="H27" s="49"/>
      <c r="I27" s="49"/>
      <c r="J27" s="49"/>
      <c r="K27" s="49"/>
      <c r="L27" s="49"/>
      <c r="M27" s="49"/>
      <c r="N27" s="49"/>
      <c r="O27" s="49"/>
      <c r="P27" s="49"/>
      <c r="Q27" s="49"/>
      <c r="R27" s="49"/>
      <c r="S27" s="49"/>
      <c r="T27" s="49"/>
      <c r="U27" s="49"/>
      <c r="V27" s="49"/>
      <c r="W27" s="49"/>
      <c r="X27" s="49"/>
      <c r="Y27" s="49"/>
      <c r="Z27" s="49"/>
      <c r="AA27" s="49"/>
      <c r="AB27" s="49"/>
    </row>
    <row r="28" spans="2:30">
      <c r="B28" s="49"/>
      <c r="C28" s="49"/>
      <c r="D28" s="49"/>
      <c r="E28" s="49"/>
      <c r="F28" s="49"/>
      <c r="G28" s="49"/>
      <c r="H28" s="49"/>
      <c r="I28" s="49"/>
      <c r="J28" s="49"/>
      <c r="K28" s="49"/>
      <c r="L28" s="49"/>
      <c r="M28" s="49"/>
      <c r="N28" s="49"/>
      <c r="O28" s="49"/>
      <c r="P28" s="49"/>
      <c r="Q28" s="49"/>
      <c r="R28" s="49"/>
      <c r="S28" s="49"/>
      <c r="T28" s="49"/>
      <c r="U28" s="49"/>
      <c r="V28" s="49"/>
      <c r="W28" s="49"/>
      <c r="X28" s="49"/>
      <c r="Y28" s="49"/>
      <c r="Z28" s="49"/>
      <c r="AA28" s="49"/>
      <c r="AB28" s="49"/>
    </row>
    <row r="29" spans="2:30">
      <c r="B29" s="49"/>
      <c r="C29" s="49"/>
      <c r="D29" s="49"/>
      <c r="E29" s="49"/>
      <c r="F29" s="49"/>
      <c r="G29" s="49"/>
      <c r="H29" s="49"/>
      <c r="I29" s="49"/>
      <c r="J29" s="49"/>
      <c r="K29" s="49"/>
      <c r="L29" s="49"/>
      <c r="M29" s="49"/>
      <c r="N29" s="49"/>
      <c r="O29" s="49"/>
      <c r="P29" s="49"/>
      <c r="Q29" s="49"/>
      <c r="R29" s="49"/>
      <c r="S29" s="49"/>
      <c r="T29" s="49"/>
      <c r="U29" s="49"/>
      <c r="V29" s="49"/>
      <c r="W29" s="49"/>
      <c r="X29" s="49"/>
      <c r="Y29" s="49"/>
      <c r="Z29" s="49"/>
      <c r="AA29" s="49"/>
      <c r="AB29" s="49"/>
    </row>
    <row r="30" spans="2:30">
      <c r="B30" s="49"/>
      <c r="C30" s="49"/>
      <c r="D30" s="49"/>
      <c r="E30" s="49"/>
      <c r="F30" s="49"/>
      <c r="G30" s="49"/>
      <c r="H30" s="49"/>
      <c r="I30" s="49"/>
      <c r="J30" s="49"/>
      <c r="K30" s="49"/>
      <c r="L30" s="49"/>
      <c r="M30" s="49"/>
      <c r="N30" s="49"/>
      <c r="O30" s="49"/>
      <c r="P30" s="49"/>
      <c r="Q30" s="49"/>
      <c r="R30" s="49"/>
      <c r="S30" s="49"/>
      <c r="T30" s="49"/>
      <c r="U30" s="49"/>
      <c r="V30" s="49"/>
      <c r="W30" s="49"/>
      <c r="X30" s="49"/>
      <c r="Y30" s="49"/>
      <c r="Z30" s="49"/>
      <c r="AA30" s="49"/>
      <c r="AB30" s="49"/>
    </row>
    <row r="31" spans="2:30">
      <c r="B31" s="49"/>
      <c r="C31" s="49"/>
      <c r="D31" s="49"/>
      <c r="E31" s="49"/>
      <c r="F31" s="49"/>
      <c r="G31" s="49"/>
      <c r="H31" s="49"/>
      <c r="I31" s="49"/>
      <c r="J31" s="49"/>
      <c r="K31" s="49"/>
      <c r="L31" s="49"/>
      <c r="M31" s="49"/>
      <c r="N31" s="49"/>
      <c r="O31" s="49"/>
      <c r="P31" s="49"/>
      <c r="Q31" s="49"/>
      <c r="R31" s="49"/>
      <c r="S31" s="49"/>
      <c r="T31" s="49"/>
      <c r="U31" s="49"/>
      <c r="V31" s="49"/>
      <c r="W31" s="49"/>
      <c r="X31" s="49"/>
      <c r="Y31" s="49"/>
      <c r="Z31" s="49"/>
      <c r="AA31" s="49"/>
      <c r="AB31" s="49"/>
    </row>
    <row r="32" spans="2:30">
      <c r="B32" s="49"/>
      <c r="C32" s="49"/>
      <c r="D32" s="49"/>
      <c r="E32" s="49"/>
      <c r="F32" s="49"/>
      <c r="G32" s="49"/>
      <c r="H32" s="49"/>
      <c r="I32" s="49"/>
      <c r="J32" s="49"/>
      <c r="K32" s="49"/>
      <c r="L32" s="49"/>
      <c r="M32" s="49"/>
      <c r="N32" s="49"/>
      <c r="O32" s="49"/>
      <c r="P32" s="49"/>
      <c r="Q32" s="49"/>
      <c r="R32" s="49"/>
      <c r="S32" s="49"/>
      <c r="T32" s="49"/>
      <c r="U32" s="49"/>
      <c r="V32" s="49"/>
      <c r="W32" s="49"/>
      <c r="X32" s="49"/>
      <c r="Y32" s="49"/>
      <c r="Z32" s="49"/>
      <c r="AA32" s="49"/>
      <c r="AB32" s="49"/>
    </row>
    <row r="33" spans="2:28">
      <c r="B33" s="49"/>
      <c r="C33" s="49"/>
      <c r="D33" s="49"/>
      <c r="E33" s="49"/>
      <c r="F33" s="49"/>
      <c r="G33" s="49"/>
      <c r="H33" s="49"/>
      <c r="I33" s="49"/>
      <c r="J33" s="49"/>
      <c r="K33" s="49"/>
      <c r="L33" s="49"/>
      <c r="M33" s="49"/>
      <c r="N33" s="49"/>
      <c r="O33" s="49"/>
      <c r="P33" s="49"/>
      <c r="Q33" s="49"/>
      <c r="R33" s="49"/>
      <c r="S33" s="49"/>
      <c r="T33" s="49"/>
      <c r="U33" s="49"/>
      <c r="V33" s="49"/>
      <c r="W33" s="49"/>
      <c r="X33" s="49"/>
      <c r="Y33" s="49"/>
      <c r="Z33" s="49"/>
      <c r="AA33" s="49"/>
      <c r="AB33" s="49"/>
    </row>
    <row r="34" spans="2:28">
      <c r="B34" s="49"/>
      <c r="C34" s="49"/>
      <c r="D34" s="49"/>
      <c r="E34" s="49"/>
      <c r="F34" s="49"/>
      <c r="G34" s="49"/>
      <c r="H34" s="49"/>
      <c r="I34" s="49"/>
      <c r="J34" s="49"/>
      <c r="K34" s="49"/>
      <c r="L34" s="49"/>
      <c r="M34" s="49"/>
      <c r="N34" s="49"/>
      <c r="O34" s="49"/>
      <c r="P34" s="49"/>
      <c r="Q34" s="49"/>
      <c r="R34" s="49"/>
      <c r="S34" s="49"/>
      <c r="T34" s="49"/>
      <c r="U34" s="49"/>
      <c r="V34" s="49"/>
      <c r="W34" s="49"/>
      <c r="X34" s="49"/>
      <c r="Y34" s="49"/>
      <c r="Z34" s="49"/>
      <c r="AA34" s="49"/>
      <c r="AB34" s="49"/>
    </row>
    <row r="35" spans="2:28">
      <c r="B35" s="49"/>
      <c r="C35" s="49"/>
      <c r="D35" s="49"/>
      <c r="E35" s="49"/>
      <c r="F35" s="49"/>
      <c r="G35" s="49"/>
      <c r="H35" s="49"/>
      <c r="I35" s="49"/>
      <c r="J35" s="49"/>
      <c r="K35" s="49"/>
      <c r="L35" s="49"/>
      <c r="M35" s="49"/>
      <c r="N35" s="49"/>
      <c r="O35" s="49"/>
      <c r="P35" s="49"/>
      <c r="Q35" s="49"/>
      <c r="R35" s="49"/>
      <c r="S35" s="49"/>
      <c r="T35" s="49"/>
      <c r="U35" s="49"/>
      <c r="V35" s="49"/>
      <c r="W35" s="49"/>
      <c r="X35" s="49"/>
      <c r="Y35" s="49"/>
      <c r="Z35" s="49"/>
      <c r="AA35" s="49"/>
      <c r="AB35" s="49"/>
    </row>
    <row r="36" spans="2:28">
      <c r="B36" s="49"/>
      <c r="C36" s="49"/>
      <c r="D36" s="49"/>
      <c r="E36" s="49"/>
      <c r="F36" s="49"/>
      <c r="G36" s="49"/>
      <c r="H36" s="49"/>
      <c r="I36" s="49"/>
      <c r="J36" s="49"/>
      <c r="K36" s="49"/>
      <c r="L36" s="49"/>
      <c r="M36" s="49"/>
      <c r="N36" s="49"/>
      <c r="O36" s="49"/>
      <c r="P36" s="49"/>
      <c r="Q36" s="49"/>
      <c r="R36" s="49"/>
      <c r="S36" s="49"/>
      <c r="T36" s="49"/>
      <c r="U36" s="49"/>
      <c r="V36" s="49"/>
      <c r="W36" s="49"/>
      <c r="X36" s="49"/>
      <c r="Y36" s="49"/>
      <c r="Z36" s="49"/>
      <c r="AA36" s="49"/>
      <c r="AB36" s="49"/>
    </row>
    <row r="37" spans="2:28">
      <c r="B37" s="49"/>
      <c r="C37" s="49"/>
      <c r="D37" s="49"/>
      <c r="E37" s="49"/>
      <c r="F37" s="49"/>
      <c r="G37" s="49"/>
      <c r="H37" s="49"/>
      <c r="I37" s="49"/>
      <c r="J37" s="49"/>
      <c r="K37" s="49"/>
      <c r="L37" s="49"/>
      <c r="M37" s="49"/>
      <c r="N37" s="49"/>
      <c r="O37" s="49"/>
      <c r="P37" s="49"/>
      <c r="Q37" s="49"/>
      <c r="R37" s="49"/>
      <c r="S37" s="49"/>
      <c r="T37" s="49"/>
      <c r="U37" s="49"/>
      <c r="V37" s="49"/>
      <c r="W37" s="49"/>
      <c r="X37" s="49"/>
      <c r="Y37" s="49"/>
      <c r="Z37" s="49"/>
      <c r="AA37" s="49"/>
      <c r="AB37" s="49"/>
    </row>
    <row r="38" spans="2:28">
      <c r="B38" s="49"/>
      <c r="C38" s="49"/>
      <c r="D38" s="49"/>
      <c r="E38" s="49"/>
      <c r="F38" s="49"/>
      <c r="G38" s="49"/>
      <c r="H38" s="49"/>
      <c r="I38" s="49"/>
      <c r="J38" s="49"/>
      <c r="K38" s="49"/>
      <c r="L38" s="49"/>
      <c r="M38" s="49"/>
      <c r="N38" s="49"/>
      <c r="O38" s="49"/>
      <c r="P38" s="49"/>
      <c r="Q38" s="49"/>
      <c r="R38" s="49"/>
      <c r="S38" s="49"/>
      <c r="T38" s="49"/>
      <c r="U38" s="49"/>
      <c r="V38" s="49"/>
      <c r="W38" s="49"/>
      <c r="X38" s="49"/>
      <c r="Y38" s="49"/>
      <c r="Z38" s="49"/>
      <c r="AA38" s="49"/>
      <c r="AB38" s="49"/>
    </row>
    <row r="39" spans="2:28">
      <c r="B39" s="49"/>
      <c r="C39" s="49"/>
      <c r="D39" s="49"/>
      <c r="E39" s="49"/>
      <c r="F39" s="49"/>
      <c r="G39" s="49"/>
      <c r="H39" s="49"/>
      <c r="I39" s="49"/>
      <c r="J39" s="49"/>
      <c r="K39" s="49"/>
      <c r="L39" s="49"/>
      <c r="M39" s="49"/>
      <c r="N39" s="49"/>
      <c r="O39" s="49"/>
      <c r="P39" s="49"/>
      <c r="Q39" s="49"/>
      <c r="R39" s="49"/>
      <c r="S39" s="49"/>
      <c r="T39" s="49"/>
      <c r="U39" s="49"/>
      <c r="V39" s="49"/>
      <c r="W39" s="49"/>
      <c r="X39" s="49"/>
      <c r="Y39" s="49"/>
      <c r="Z39" s="49"/>
      <c r="AA39" s="49"/>
      <c r="AB39" s="49"/>
    </row>
    <row r="40" spans="2:28">
      <c r="B40" s="49"/>
      <c r="C40" s="49"/>
      <c r="D40" s="49"/>
      <c r="E40" s="49"/>
      <c r="F40" s="49"/>
      <c r="G40" s="49"/>
      <c r="H40" s="49"/>
      <c r="I40" s="49"/>
      <c r="J40" s="49"/>
      <c r="K40" s="49"/>
      <c r="L40" s="49"/>
      <c r="M40" s="49"/>
      <c r="N40" s="49"/>
      <c r="O40" s="49"/>
      <c r="P40" s="49"/>
      <c r="Q40" s="49"/>
      <c r="R40" s="49"/>
      <c r="S40" s="49"/>
      <c r="T40" s="49"/>
      <c r="U40" s="49"/>
      <c r="V40" s="49"/>
      <c r="W40" s="49"/>
      <c r="X40" s="49"/>
      <c r="Y40" s="49"/>
      <c r="Z40" s="49"/>
      <c r="AA40" s="49"/>
      <c r="AB40" s="49"/>
    </row>
    <row r="41" spans="2:28">
      <c r="B41" s="49"/>
      <c r="C41" s="49"/>
      <c r="D41" s="49"/>
      <c r="E41" s="49"/>
      <c r="F41" s="49"/>
      <c r="G41" s="49"/>
      <c r="H41" s="49"/>
      <c r="I41" s="49"/>
      <c r="J41" s="49"/>
      <c r="K41" s="49"/>
      <c r="L41" s="49"/>
      <c r="M41" s="49"/>
      <c r="N41" s="49"/>
      <c r="O41" s="49"/>
      <c r="P41" s="49"/>
      <c r="Q41" s="49"/>
      <c r="R41" s="49"/>
      <c r="S41" s="49"/>
      <c r="T41" s="49"/>
      <c r="U41" s="49"/>
      <c r="V41" s="49"/>
      <c r="W41" s="49"/>
      <c r="X41" s="49"/>
      <c r="Y41" s="49"/>
      <c r="Z41" s="49"/>
      <c r="AA41" s="49"/>
      <c r="AB41" s="49"/>
    </row>
    <row r="42" spans="2:28">
      <c r="B42" s="49"/>
      <c r="C42" s="49"/>
      <c r="D42" s="49"/>
      <c r="E42" s="49"/>
      <c r="F42" s="49"/>
      <c r="G42" s="49"/>
      <c r="H42" s="49"/>
      <c r="I42" s="49"/>
      <c r="J42" s="49"/>
      <c r="K42" s="49"/>
      <c r="L42" s="49"/>
      <c r="M42" s="49"/>
      <c r="N42" s="49"/>
      <c r="O42" s="49"/>
      <c r="P42" s="49"/>
      <c r="Q42" s="49"/>
      <c r="R42" s="49"/>
      <c r="S42" s="49"/>
      <c r="T42" s="49"/>
      <c r="U42" s="49"/>
      <c r="V42" s="49"/>
      <c r="W42" s="49"/>
      <c r="X42" s="49"/>
      <c r="Y42" s="49"/>
      <c r="Z42" s="49"/>
      <c r="AA42" s="49"/>
      <c r="AB42" s="49"/>
    </row>
    <row r="43" spans="2:28">
      <c r="B43" s="49"/>
      <c r="C43" s="49"/>
      <c r="D43" s="49"/>
      <c r="E43" s="49"/>
      <c r="F43" s="49"/>
      <c r="G43" s="49"/>
      <c r="H43" s="49"/>
      <c r="I43" s="49"/>
      <c r="J43" s="49"/>
      <c r="K43" s="49"/>
      <c r="L43" s="49"/>
      <c r="M43" s="49"/>
      <c r="N43" s="49"/>
      <c r="O43" s="49"/>
      <c r="P43" s="49"/>
      <c r="Q43" s="49"/>
      <c r="R43" s="49"/>
      <c r="S43" s="49"/>
      <c r="T43" s="49"/>
      <c r="U43" s="49"/>
      <c r="V43" s="49"/>
      <c r="W43" s="49"/>
      <c r="X43" s="49"/>
      <c r="Y43" s="49"/>
      <c r="Z43" s="49"/>
      <c r="AA43" s="49"/>
      <c r="AB43" s="49"/>
    </row>
    <row r="44" spans="2:28">
      <c r="B44" s="49"/>
      <c r="C44" s="49"/>
      <c r="D44" s="49"/>
      <c r="E44" s="49"/>
      <c r="F44" s="49"/>
      <c r="G44" s="49"/>
      <c r="H44" s="49"/>
      <c r="I44" s="49"/>
      <c r="J44" s="49"/>
      <c r="K44" s="49"/>
      <c r="L44" s="49"/>
      <c r="M44" s="49"/>
      <c r="N44" s="49"/>
      <c r="O44" s="49"/>
      <c r="P44" s="49"/>
      <c r="Q44" s="49"/>
      <c r="R44" s="49"/>
      <c r="S44" s="49"/>
      <c r="T44" s="49"/>
      <c r="U44" s="49"/>
      <c r="V44" s="49"/>
      <c r="W44" s="49"/>
      <c r="X44" s="49"/>
      <c r="Y44" s="49"/>
      <c r="Z44" s="49"/>
      <c r="AA44" s="49"/>
      <c r="AB44" s="49"/>
    </row>
    <row r="45" spans="2:28">
      <c r="B45" s="49"/>
      <c r="C45" s="49"/>
      <c r="D45" s="49"/>
      <c r="E45" s="49"/>
      <c r="F45" s="49"/>
      <c r="G45" s="49"/>
      <c r="H45" s="49"/>
      <c r="I45" s="49"/>
      <c r="J45" s="49"/>
      <c r="K45" s="49"/>
      <c r="L45" s="49"/>
      <c r="M45" s="49"/>
      <c r="N45" s="49"/>
      <c r="O45" s="49"/>
      <c r="P45" s="49"/>
      <c r="Q45" s="49"/>
      <c r="R45" s="49"/>
      <c r="S45" s="49"/>
      <c r="T45" s="49"/>
      <c r="U45" s="49"/>
      <c r="V45" s="49"/>
      <c r="W45" s="49"/>
      <c r="X45" s="49"/>
      <c r="Y45" s="49"/>
      <c r="Z45" s="49"/>
      <c r="AA45" s="49"/>
      <c r="AB45" s="49"/>
    </row>
    <row r="46" spans="2:28">
      <c r="B46" s="49"/>
      <c r="C46" s="49"/>
      <c r="D46" s="49"/>
      <c r="E46" s="49"/>
      <c r="F46" s="49"/>
      <c r="G46" s="49"/>
      <c r="H46" s="49"/>
      <c r="I46" s="49"/>
      <c r="J46" s="49"/>
      <c r="K46" s="49"/>
      <c r="L46" s="49"/>
      <c r="M46" s="49"/>
      <c r="N46" s="49"/>
      <c r="O46" s="49"/>
      <c r="P46" s="49"/>
      <c r="Q46" s="49"/>
      <c r="R46" s="49"/>
      <c r="S46" s="49"/>
      <c r="T46" s="49"/>
      <c r="U46" s="49"/>
      <c r="V46" s="49"/>
      <c r="W46" s="49"/>
      <c r="X46" s="49"/>
      <c r="Y46" s="49"/>
      <c r="Z46" s="49"/>
      <c r="AA46" s="49"/>
      <c r="AB46" s="49"/>
    </row>
    <row r="47" spans="2:28">
      <c r="B47" s="49"/>
      <c r="C47" s="49"/>
      <c r="D47" s="49"/>
      <c r="E47" s="49"/>
      <c r="F47" s="49"/>
      <c r="G47" s="49"/>
      <c r="H47" s="49"/>
      <c r="I47" s="49"/>
      <c r="J47" s="49"/>
      <c r="K47" s="49"/>
      <c r="L47" s="49"/>
      <c r="M47" s="49"/>
      <c r="N47" s="49"/>
      <c r="O47" s="49"/>
      <c r="P47" s="49"/>
      <c r="Q47" s="49"/>
      <c r="R47" s="49"/>
      <c r="S47" s="49"/>
      <c r="T47" s="49"/>
      <c r="U47" s="49"/>
      <c r="V47" s="49"/>
      <c r="W47" s="49"/>
      <c r="X47" s="49"/>
      <c r="Y47" s="49"/>
      <c r="Z47" s="49"/>
      <c r="AA47" s="49"/>
      <c r="AB47" s="49"/>
    </row>
    <row r="48" spans="2:28">
      <c r="B48" s="49"/>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row>
    <row r="49" spans="2:28">
      <c r="B49" s="49"/>
      <c r="C49" s="49"/>
      <c r="D49" s="49"/>
      <c r="E49" s="49"/>
      <c r="F49" s="49"/>
      <c r="G49" s="49"/>
      <c r="H49" s="49"/>
      <c r="I49" s="49"/>
      <c r="J49" s="49"/>
      <c r="K49" s="49"/>
      <c r="L49" s="49"/>
      <c r="M49" s="49"/>
      <c r="N49" s="49"/>
      <c r="O49" s="49"/>
      <c r="P49" s="49"/>
      <c r="Q49" s="49"/>
      <c r="R49" s="49"/>
      <c r="S49" s="49"/>
      <c r="T49" s="49"/>
      <c r="U49" s="49"/>
      <c r="V49" s="49"/>
      <c r="W49" s="49"/>
      <c r="X49" s="49"/>
      <c r="Y49" s="49"/>
      <c r="Z49" s="49"/>
      <c r="AA49" s="49"/>
      <c r="AB49" s="49"/>
    </row>
    <row r="50" spans="2:28">
      <c r="B50" s="49"/>
      <c r="C50" s="49"/>
      <c r="D50" s="49"/>
      <c r="E50" s="49"/>
      <c r="F50" s="49"/>
      <c r="G50" s="49"/>
      <c r="H50" s="49"/>
      <c r="I50" s="49"/>
      <c r="J50" s="49"/>
      <c r="K50" s="49"/>
      <c r="L50" s="49"/>
      <c r="M50" s="49"/>
      <c r="N50" s="49"/>
      <c r="O50" s="49"/>
      <c r="P50" s="49"/>
      <c r="Q50" s="49"/>
      <c r="R50" s="49"/>
      <c r="S50" s="49"/>
      <c r="T50" s="49"/>
      <c r="U50" s="49"/>
      <c r="V50" s="49"/>
      <c r="W50" s="49"/>
      <c r="X50" s="49"/>
      <c r="Y50" s="49"/>
      <c r="Z50" s="49"/>
      <c r="AA50" s="49"/>
      <c r="AB50" s="49"/>
    </row>
    <row r="51" spans="2:28">
      <c r="B51" s="49"/>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row>
    <row r="52" spans="2:28">
      <c r="B52" s="49"/>
      <c r="C52" s="49"/>
      <c r="D52" s="49"/>
      <c r="E52" s="49"/>
      <c r="F52" s="49"/>
      <c r="G52" s="49"/>
      <c r="H52" s="49"/>
      <c r="I52" s="49"/>
      <c r="J52" s="49"/>
      <c r="K52" s="49"/>
      <c r="L52" s="49"/>
      <c r="M52" s="49"/>
      <c r="N52" s="49"/>
      <c r="O52" s="49"/>
      <c r="P52" s="49"/>
      <c r="Q52" s="49"/>
      <c r="R52" s="49"/>
      <c r="S52" s="49"/>
      <c r="T52" s="49"/>
      <c r="U52" s="49"/>
      <c r="V52" s="49"/>
      <c r="W52" s="49"/>
      <c r="X52" s="49"/>
      <c r="Y52" s="49"/>
      <c r="Z52" s="49"/>
      <c r="AA52" s="49"/>
      <c r="AB52" s="49"/>
    </row>
    <row r="53" spans="2:28">
      <c r="B53" s="49"/>
      <c r="C53" s="49"/>
      <c r="D53" s="49"/>
      <c r="E53" s="49"/>
      <c r="F53" s="49"/>
      <c r="G53" s="49"/>
      <c r="H53" s="49"/>
      <c r="I53" s="49"/>
      <c r="J53" s="49"/>
      <c r="K53" s="49"/>
      <c r="L53" s="49"/>
      <c r="M53" s="49"/>
      <c r="N53" s="49"/>
      <c r="O53" s="49"/>
      <c r="P53" s="49"/>
      <c r="Q53" s="49"/>
      <c r="R53" s="49"/>
      <c r="S53" s="49"/>
      <c r="T53" s="49"/>
      <c r="U53" s="49"/>
      <c r="V53" s="49"/>
      <c r="W53" s="49"/>
      <c r="X53" s="49"/>
      <c r="Y53" s="49"/>
      <c r="Z53" s="49"/>
      <c r="AA53" s="49"/>
      <c r="AB53" s="49"/>
    </row>
    <row r="54" spans="2:28">
      <c r="B54" s="49"/>
      <c r="C54" s="49"/>
      <c r="D54" s="49"/>
      <c r="E54" s="49"/>
      <c r="F54" s="49"/>
      <c r="G54" s="49"/>
      <c r="H54" s="49"/>
      <c r="I54" s="49"/>
      <c r="J54" s="49"/>
      <c r="K54" s="49"/>
      <c r="L54" s="49"/>
      <c r="M54" s="49"/>
      <c r="N54" s="49"/>
      <c r="O54" s="49"/>
      <c r="P54" s="49"/>
      <c r="Q54" s="49"/>
      <c r="R54" s="49"/>
      <c r="S54" s="49"/>
      <c r="T54" s="49"/>
      <c r="U54" s="49"/>
      <c r="V54" s="49"/>
      <c r="W54" s="49"/>
      <c r="X54" s="49"/>
      <c r="Y54" s="49"/>
      <c r="Z54" s="49"/>
      <c r="AA54" s="49"/>
      <c r="AB54" s="49"/>
    </row>
    <row r="55" spans="2:28">
      <c r="B55" s="49"/>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row>
    <row r="56" spans="2:28">
      <c r="B56" s="49"/>
      <c r="C56" s="49"/>
      <c r="D56" s="49"/>
      <c r="E56" s="49"/>
      <c r="F56" s="49"/>
      <c r="G56" s="49"/>
      <c r="H56" s="49"/>
      <c r="I56" s="49"/>
      <c r="J56" s="49"/>
      <c r="K56" s="49"/>
      <c r="L56" s="49"/>
      <c r="M56" s="49"/>
      <c r="N56" s="49"/>
      <c r="O56" s="49"/>
      <c r="P56" s="49"/>
      <c r="Q56" s="49"/>
      <c r="R56" s="49"/>
      <c r="S56" s="49"/>
      <c r="T56" s="49"/>
      <c r="U56" s="49"/>
      <c r="V56" s="49"/>
      <c r="W56" s="49"/>
      <c r="X56" s="49"/>
      <c r="Y56" s="49"/>
      <c r="Z56" s="49"/>
      <c r="AA56" s="49"/>
      <c r="AB56" s="49"/>
    </row>
    <row r="57" spans="2:28">
      <c r="B57" s="49"/>
      <c r="C57" s="49"/>
      <c r="D57" s="49"/>
      <c r="E57" s="49"/>
      <c r="F57" s="49"/>
      <c r="G57" s="49"/>
      <c r="H57" s="49"/>
      <c r="I57" s="49"/>
      <c r="J57" s="49"/>
      <c r="K57" s="49"/>
      <c r="L57" s="49"/>
      <c r="M57" s="49"/>
      <c r="N57" s="49"/>
      <c r="O57" s="49"/>
      <c r="P57" s="49"/>
      <c r="Q57" s="49"/>
      <c r="R57" s="49"/>
      <c r="S57" s="49"/>
      <c r="T57" s="49"/>
      <c r="U57" s="49"/>
      <c r="V57" s="49"/>
      <c r="W57" s="49"/>
      <c r="X57" s="49"/>
      <c r="Y57" s="49"/>
      <c r="Z57" s="49"/>
      <c r="AA57" s="49"/>
      <c r="AB57" s="49"/>
    </row>
    <row r="58" spans="2:28">
      <c r="B58" s="49"/>
      <c r="C58" s="49"/>
      <c r="D58" s="49"/>
      <c r="E58" s="49"/>
      <c r="F58" s="49"/>
      <c r="G58" s="49"/>
      <c r="H58" s="49"/>
      <c r="I58" s="49"/>
      <c r="J58" s="49"/>
      <c r="K58" s="49"/>
      <c r="L58" s="49"/>
      <c r="M58" s="49"/>
      <c r="N58" s="49"/>
      <c r="O58" s="49"/>
      <c r="P58" s="49"/>
      <c r="Q58" s="49"/>
      <c r="R58" s="49"/>
      <c r="S58" s="49"/>
      <c r="T58" s="49"/>
      <c r="U58" s="49"/>
      <c r="V58" s="49"/>
      <c r="W58" s="49"/>
      <c r="X58" s="49"/>
      <c r="Y58" s="49"/>
      <c r="Z58" s="49"/>
      <c r="AA58" s="49"/>
      <c r="AB58" s="49"/>
    </row>
    <row r="59" spans="2:28">
      <c r="B59" s="49"/>
      <c r="C59" s="49"/>
      <c r="D59" s="49"/>
      <c r="E59" s="49"/>
      <c r="F59" s="49"/>
      <c r="G59" s="49"/>
      <c r="H59" s="49"/>
      <c r="I59" s="49"/>
      <c r="J59" s="49"/>
      <c r="K59" s="49"/>
      <c r="L59" s="49"/>
      <c r="M59" s="49"/>
      <c r="N59" s="49"/>
      <c r="O59" s="49"/>
      <c r="P59" s="49"/>
      <c r="Q59" s="49"/>
      <c r="R59" s="49"/>
      <c r="S59" s="49"/>
      <c r="T59" s="49"/>
      <c r="U59" s="49"/>
      <c r="V59" s="49"/>
      <c r="W59" s="49"/>
      <c r="X59" s="49"/>
      <c r="Y59" s="49"/>
      <c r="Z59" s="49"/>
      <c r="AA59" s="49"/>
      <c r="AB59" s="49"/>
    </row>
    <row r="60" spans="2:28">
      <c r="B60" s="49"/>
      <c r="C60" s="49"/>
      <c r="D60" s="49"/>
      <c r="E60" s="49"/>
      <c r="F60" s="49"/>
      <c r="G60" s="49"/>
      <c r="H60" s="49"/>
      <c r="I60" s="49"/>
      <c r="J60" s="49"/>
      <c r="K60" s="49"/>
      <c r="L60" s="49"/>
      <c r="M60" s="49"/>
      <c r="N60" s="49"/>
      <c r="O60" s="49"/>
      <c r="P60" s="49"/>
      <c r="Q60" s="49"/>
      <c r="R60" s="49"/>
      <c r="S60" s="49"/>
      <c r="T60" s="49"/>
      <c r="U60" s="49"/>
      <c r="V60" s="49"/>
      <c r="W60" s="49"/>
      <c r="X60" s="49"/>
      <c r="Y60" s="49"/>
      <c r="Z60" s="49"/>
      <c r="AA60" s="49"/>
      <c r="AB60" s="49"/>
    </row>
    <row r="61" spans="2:28">
      <c r="B61" s="49"/>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row>
    <row r="62" spans="2:28">
      <c r="B62" s="49"/>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row>
    <row r="63" spans="2:28">
      <c r="B63" s="49"/>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row>
    <row r="64" spans="2:28">
      <c r="B64" s="49"/>
      <c r="C64" s="49"/>
      <c r="D64" s="49"/>
      <c r="E64" s="49"/>
      <c r="F64" s="49"/>
      <c r="G64" s="49"/>
      <c r="H64" s="49"/>
      <c r="I64" s="49"/>
      <c r="J64" s="49"/>
      <c r="K64" s="49"/>
      <c r="L64" s="49"/>
      <c r="M64" s="49"/>
      <c r="N64" s="49"/>
      <c r="O64" s="49"/>
      <c r="P64" s="49"/>
      <c r="Q64" s="49"/>
      <c r="R64" s="49"/>
      <c r="S64" s="49"/>
      <c r="T64" s="49"/>
      <c r="U64" s="49"/>
      <c r="V64" s="49"/>
      <c r="W64" s="49"/>
      <c r="X64" s="49"/>
      <c r="Y64" s="49"/>
      <c r="Z64" s="49"/>
      <c r="AA64" s="49"/>
      <c r="AB64" s="49"/>
    </row>
    <row r="65" spans="2:28">
      <c r="B65" s="49"/>
      <c r="C65" s="49"/>
      <c r="D65" s="49"/>
      <c r="E65" s="49"/>
      <c r="F65" s="49"/>
      <c r="G65" s="49"/>
      <c r="H65" s="49"/>
      <c r="I65" s="49"/>
      <c r="J65" s="49"/>
      <c r="K65" s="49"/>
      <c r="L65" s="49"/>
      <c r="M65" s="49"/>
      <c r="N65" s="49"/>
      <c r="O65" s="49"/>
      <c r="P65" s="49"/>
      <c r="Q65" s="49"/>
      <c r="R65" s="49"/>
      <c r="S65" s="49"/>
      <c r="T65" s="49"/>
      <c r="U65" s="49"/>
      <c r="V65" s="49"/>
      <c r="W65" s="49"/>
      <c r="X65" s="49"/>
      <c r="Y65" s="49"/>
      <c r="Z65" s="49"/>
      <c r="AA65" s="49"/>
      <c r="AB65" s="49"/>
    </row>
    <row r="66" spans="2:28">
      <c r="B66" s="49"/>
      <c r="C66" s="49"/>
      <c r="D66" s="49"/>
      <c r="E66" s="49"/>
      <c r="F66" s="49"/>
      <c r="G66" s="49"/>
      <c r="H66" s="49"/>
      <c r="I66" s="49"/>
      <c r="J66" s="49"/>
      <c r="K66" s="49"/>
      <c r="L66" s="49"/>
      <c r="M66" s="49"/>
      <c r="N66" s="49"/>
      <c r="O66" s="49"/>
      <c r="P66" s="49"/>
      <c r="Q66" s="49"/>
      <c r="R66" s="49"/>
      <c r="S66" s="49"/>
      <c r="T66" s="49"/>
      <c r="U66" s="49"/>
      <c r="V66" s="49"/>
      <c r="W66" s="49"/>
      <c r="X66" s="49"/>
      <c r="Y66" s="49"/>
      <c r="Z66" s="49"/>
      <c r="AA66" s="49"/>
      <c r="AB66" s="49"/>
    </row>
    <row r="67" spans="2:28">
      <c r="B67" s="49"/>
      <c r="C67" s="49"/>
      <c r="D67" s="49"/>
      <c r="E67" s="49"/>
      <c r="F67" s="49"/>
      <c r="G67" s="49"/>
      <c r="H67" s="49"/>
      <c r="I67" s="49"/>
      <c r="J67" s="49"/>
      <c r="K67" s="49"/>
      <c r="L67" s="49"/>
      <c r="M67" s="49"/>
      <c r="N67" s="49"/>
      <c r="O67" s="49"/>
      <c r="P67" s="49"/>
      <c r="Q67" s="49"/>
      <c r="R67" s="49"/>
      <c r="S67" s="49"/>
      <c r="T67" s="49"/>
      <c r="U67" s="49"/>
      <c r="V67" s="49"/>
      <c r="W67" s="49"/>
      <c r="X67" s="49"/>
      <c r="Y67" s="49"/>
      <c r="Z67" s="49"/>
      <c r="AA67" s="49"/>
      <c r="AB67" s="49"/>
    </row>
    <row r="68" spans="2:28">
      <c r="B68" s="49"/>
      <c r="C68" s="49"/>
      <c r="D68" s="49"/>
      <c r="E68" s="49"/>
      <c r="F68" s="49"/>
      <c r="G68" s="49"/>
      <c r="H68" s="49"/>
      <c r="I68" s="49"/>
      <c r="J68" s="49"/>
      <c r="K68" s="49"/>
      <c r="L68" s="49"/>
      <c r="M68" s="49"/>
      <c r="N68" s="49"/>
      <c r="O68" s="49"/>
      <c r="P68" s="49"/>
      <c r="Q68" s="49"/>
      <c r="R68" s="49"/>
      <c r="S68" s="49"/>
      <c r="T68" s="49"/>
      <c r="U68" s="49"/>
      <c r="V68" s="49"/>
      <c r="W68" s="49"/>
      <c r="X68" s="49"/>
      <c r="Y68" s="49"/>
      <c r="Z68" s="49"/>
      <c r="AA68" s="49"/>
      <c r="AB68" s="49"/>
    </row>
    <row r="69" spans="2:28">
      <c r="B69" s="49"/>
      <c r="C69" s="49"/>
      <c r="D69" s="49"/>
      <c r="E69" s="49"/>
      <c r="F69" s="49"/>
      <c r="G69" s="49"/>
      <c r="H69" s="49"/>
      <c r="I69" s="49"/>
      <c r="J69" s="49"/>
      <c r="K69" s="49"/>
      <c r="L69" s="49"/>
      <c r="M69" s="49"/>
      <c r="N69" s="49"/>
      <c r="O69" s="49"/>
      <c r="P69" s="49"/>
      <c r="Q69" s="49"/>
      <c r="R69" s="49"/>
      <c r="S69" s="49"/>
      <c r="T69" s="49"/>
      <c r="U69" s="49"/>
      <c r="V69" s="49"/>
      <c r="W69" s="49"/>
      <c r="X69" s="49"/>
      <c r="Y69" s="49"/>
      <c r="Z69" s="49"/>
      <c r="AA69" s="49"/>
      <c r="AB69" s="49"/>
    </row>
    <row r="70" spans="2:28">
      <c r="B70" s="49"/>
      <c r="C70" s="49"/>
      <c r="D70" s="49"/>
      <c r="E70" s="49"/>
      <c r="F70" s="49"/>
      <c r="G70" s="49"/>
      <c r="H70" s="49"/>
      <c r="I70" s="49"/>
      <c r="J70" s="49"/>
      <c r="K70" s="49"/>
      <c r="L70" s="49"/>
      <c r="M70" s="49"/>
      <c r="N70" s="49"/>
      <c r="O70" s="49"/>
      <c r="P70" s="49"/>
      <c r="Q70" s="49"/>
      <c r="R70" s="49"/>
      <c r="S70" s="49"/>
      <c r="T70" s="49"/>
      <c r="U70" s="49"/>
      <c r="V70" s="49"/>
      <c r="W70" s="49"/>
      <c r="X70" s="49"/>
      <c r="Y70" s="49"/>
      <c r="Z70" s="49"/>
      <c r="AA70" s="49"/>
      <c r="AB70" s="49"/>
    </row>
    <row r="71" spans="2:28">
      <c r="B71" s="49"/>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row>
    <row r="72" spans="2:28">
      <c r="B72" s="49"/>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row>
    <row r="73" spans="2:28">
      <c r="B73" s="49"/>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row>
    <row r="74" spans="2:28">
      <c r="B74" s="49"/>
      <c r="C74" s="49"/>
      <c r="D74" s="49"/>
      <c r="E74" s="49"/>
      <c r="F74" s="49"/>
      <c r="G74" s="49"/>
      <c r="H74" s="49"/>
      <c r="I74" s="49"/>
      <c r="J74" s="49"/>
      <c r="K74" s="49"/>
      <c r="L74" s="49"/>
      <c r="M74" s="49"/>
      <c r="N74" s="49"/>
      <c r="O74" s="49"/>
      <c r="P74" s="49"/>
      <c r="Q74" s="49"/>
      <c r="R74" s="49"/>
      <c r="S74" s="49"/>
      <c r="T74" s="49"/>
      <c r="U74" s="49"/>
      <c r="V74" s="49"/>
      <c r="W74" s="49"/>
      <c r="X74" s="49"/>
      <c r="Y74" s="49"/>
      <c r="Z74" s="49"/>
      <c r="AA74" s="49"/>
      <c r="AB74" s="49"/>
    </row>
    <row r="75" spans="2:28">
      <c r="B75" s="49"/>
      <c r="C75" s="49"/>
      <c r="D75" s="49"/>
      <c r="E75" s="49"/>
      <c r="F75" s="49"/>
      <c r="G75" s="49"/>
      <c r="H75" s="49"/>
      <c r="I75" s="49"/>
      <c r="J75" s="49"/>
      <c r="K75" s="49"/>
      <c r="L75" s="49"/>
      <c r="M75" s="49"/>
      <c r="N75" s="49"/>
      <c r="O75" s="49"/>
      <c r="P75" s="49"/>
      <c r="Q75" s="49"/>
      <c r="R75" s="49"/>
      <c r="S75" s="49"/>
      <c r="T75" s="49"/>
      <c r="U75" s="49"/>
      <c r="V75" s="49"/>
      <c r="W75" s="49"/>
      <c r="X75" s="49"/>
      <c r="Y75" s="49"/>
      <c r="Z75" s="49"/>
      <c r="AA75" s="49"/>
      <c r="AB75" s="49"/>
    </row>
    <row r="76" spans="2:28">
      <c r="B76" s="49"/>
      <c r="C76" s="49"/>
      <c r="D76" s="49"/>
      <c r="E76" s="49"/>
      <c r="F76" s="49"/>
      <c r="G76" s="49"/>
      <c r="H76" s="49"/>
      <c r="I76" s="49"/>
      <c r="J76" s="49"/>
      <c r="K76" s="49"/>
      <c r="L76" s="49"/>
      <c r="M76" s="49"/>
      <c r="N76" s="49"/>
      <c r="O76" s="49"/>
      <c r="P76" s="49"/>
      <c r="Q76" s="49"/>
      <c r="R76" s="49"/>
      <c r="S76" s="49"/>
      <c r="T76" s="49"/>
      <c r="U76" s="49"/>
      <c r="V76" s="49"/>
      <c r="W76" s="49"/>
      <c r="X76" s="49"/>
      <c r="Y76" s="49"/>
      <c r="Z76" s="49"/>
      <c r="AA76" s="49"/>
      <c r="AB76" s="49"/>
    </row>
    <row r="77" spans="2:28">
      <c r="B77" s="49"/>
      <c r="C77" s="49"/>
      <c r="D77" s="49"/>
      <c r="E77" s="49"/>
      <c r="F77" s="49"/>
      <c r="G77" s="49"/>
      <c r="H77" s="49"/>
      <c r="I77" s="49"/>
      <c r="J77" s="49"/>
      <c r="K77" s="49"/>
      <c r="L77" s="49"/>
      <c r="M77" s="49"/>
      <c r="N77" s="49"/>
      <c r="O77" s="49"/>
      <c r="P77" s="49"/>
      <c r="Q77" s="49"/>
      <c r="R77" s="49"/>
      <c r="S77" s="49"/>
      <c r="T77" s="49"/>
      <c r="U77" s="49"/>
      <c r="V77" s="49"/>
      <c r="W77" s="49"/>
      <c r="X77" s="49"/>
      <c r="Y77" s="49"/>
      <c r="Z77" s="49"/>
      <c r="AA77" s="49"/>
      <c r="AB77" s="49"/>
    </row>
    <row r="78" spans="2:28">
      <c r="B78" s="49"/>
      <c r="C78" s="49"/>
      <c r="D78" s="49"/>
      <c r="E78" s="49"/>
      <c r="F78" s="49"/>
      <c r="G78" s="49"/>
      <c r="H78" s="49"/>
      <c r="I78" s="49"/>
      <c r="J78" s="49"/>
      <c r="K78" s="49"/>
      <c r="L78" s="49"/>
      <c r="M78" s="49"/>
      <c r="N78" s="49"/>
      <c r="O78" s="49"/>
      <c r="P78" s="49"/>
      <c r="Q78" s="49"/>
      <c r="R78" s="49"/>
      <c r="S78" s="49"/>
      <c r="T78" s="49"/>
      <c r="U78" s="49"/>
      <c r="V78" s="49"/>
      <c r="W78" s="49"/>
      <c r="X78" s="49"/>
      <c r="Y78" s="49"/>
      <c r="Z78" s="49"/>
      <c r="AA78" s="49"/>
      <c r="AB78" s="49"/>
    </row>
    <row r="79" spans="2:28">
      <c r="B79" s="49"/>
      <c r="C79" s="49"/>
      <c r="D79" s="49"/>
      <c r="E79" s="49"/>
      <c r="F79" s="49"/>
      <c r="G79" s="49"/>
      <c r="H79" s="49"/>
      <c r="I79" s="49"/>
      <c r="J79" s="49"/>
      <c r="K79" s="49"/>
      <c r="L79" s="49"/>
      <c r="M79" s="49"/>
      <c r="N79" s="49"/>
      <c r="O79" s="49"/>
      <c r="P79" s="49"/>
      <c r="Q79" s="49"/>
      <c r="R79" s="49"/>
      <c r="S79" s="49"/>
      <c r="T79" s="49"/>
      <c r="U79" s="49"/>
      <c r="V79" s="49"/>
      <c r="W79" s="49"/>
      <c r="X79" s="49"/>
      <c r="Y79" s="49"/>
      <c r="Z79" s="49"/>
      <c r="AA79" s="49"/>
      <c r="AB79" s="49"/>
    </row>
    <row r="80" spans="2:28">
      <c r="B80" s="49"/>
      <c r="C80" s="49"/>
      <c r="D80" s="49"/>
      <c r="E80" s="49"/>
      <c r="F80" s="49"/>
      <c r="G80" s="49"/>
      <c r="H80" s="49"/>
      <c r="I80" s="49"/>
      <c r="J80" s="49"/>
      <c r="K80" s="49"/>
      <c r="L80" s="49"/>
      <c r="M80" s="49"/>
      <c r="N80" s="49"/>
      <c r="O80" s="49"/>
      <c r="P80" s="49"/>
      <c r="Q80" s="49"/>
      <c r="R80" s="49"/>
      <c r="S80" s="49"/>
      <c r="T80" s="49"/>
      <c r="U80" s="49"/>
      <c r="V80" s="49"/>
      <c r="W80" s="49"/>
      <c r="X80" s="49"/>
      <c r="Y80" s="49"/>
      <c r="Z80" s="49"/>
      <c r="AA80" s="49"/>
      <c r="AB80" s="49"/>
    </row>
    <row r="81" spans="2:28">
      <c r="B81" s="49"/>
      <c r="C81" s="49"/>
      <c r="D81" s="49"/>
      <c r="E81" s="49"/>
      <c r="F81" s="49"/>
      <c r="G81" s="49"/>
      <c r="H81" s="49"/>
      <c r="I81" s="49"/>
      <c r="J81" s="49"/>
      <c r="K81" s="49"/>
      <c r="L81" s="49"/>
      <c r="M81" s="49"/>
      <c r="N81" s="49"/>
      <c r="O81" s="49"/>
      <c r="P81" s="49"/>
      <c r="Q81" s="49"/>
      <c r="R81" s="49"/>
      <c r="S81" s="49"/>
      <c r="T81" s="49"/>
      <c r="U81" s="49"/>
      <c r="V81" s="49"/>
      <c r="W81" s="49"/>
      <c r="X81" s="49"/>
      <c r="Y81" s="49"/>
      <c r="Z81" s="49"/>
      <c r="AA81" s="49"/>
      <c r="AB81" s="49"/>
    </row>
    <row r="82" spans="2:28">
      <c r="B82" s="49"/>
      <c r="C82" s="49"/>
      <c r="D82" s="49"/>
      <c r="E82" s="49"/>
      <c r="F82" s="49"/>
      <c r="G82" s="49"/>
      <c r="H82" s="49"/>
      <c r="I82" s="49"/>
      <c r="J82" s="49"/>
      <c r="K82" s="49"/>
      <c r="L82" s="49"/>
      <c r="M82" s="49"/>
      <c r="N82" s="49"/>
      <c r="O82" s="49"/>
      <c r="P82" s="49"/>
      <c r="Q82" s="49"/>
      <c r="R82" s="49"/>
      <c r="S82" s="49"/>
      <c r="T82" s="49"/>
      <c r="U82" s="49"/>
      <c r="V82" s="49"/>
      <c r="W82" s="49"/>
      <c r="X82" s="49"/>
      <c r="Y82" s="49"/>
      <c r="Z82" s="49"/>
      <c r="AA82" s="49"/>
      <c r="AB82" s="49"/>
    </row>
    <row r="83" spans="2:28">
      <c r="B83" s="49"/>
      <c r="C83" s="49"/>
      <c r="D83" s="49"/>
      <c r="E83" s="49"/>
      <c r="F83" s="49"/>
      <c r="G83" s="49"/>
      <c r="H83" s="49"/>
      <c r="I83" s="49"/>
      <c r="J83" s="49"/>
      <c r="K83" s="49"/>
      <c r="L83" s="49"/>
      <c r="M83" s="49"/>
      <c r="N83" s="49"/>
      <c r="O83" s="49"/>
      <c r="P83" s="49"/>
      <c r="Q83" s="49"/>
      <c r="R83" s="49"/>
      <c r="S83" s="49"/>
      <c r="T83" s="49"/>
      <c r="U83" s="49"/>
      <c r="V83" s="49"/>
      <c r="W83" s="49"/>
      <c r="X83" s="49"/>
      <c r="Y83" s="49"/>
      <c r="Z83" s="49"/>
      <c r="AA83" s="49"/>
      <c r="AB83" s="49"/>
    </row>
    <row r="84" spans="2:28">
      <c r="B84" s="49"/>
      <c r="C84" s="49"/>
      <c r="D84" s="49"/>
      <c r="E84" s="49"/>
      <c r="F84" s="49"/>
      <c r="G84" s="49"/>
      <c r="H84" s="49"/>
      <c r="I84" s="49"/>
      <c r="J84" s="49"/>
      <c r="K84" s="49"/>
      <c r="L84" s="49"/>
      <c r="M84" s="49"/>
      <c r="N84" s="49"/>
      <c r="O84" s="49"/>
      <c r="P84" s="49"/>
      <c r="Q84" s="49"/>
      <c r="R84" s="49"/>
      <c r="S84" s="49"/>
      <c r="T84" s="49"/>
      <c r="U84" s="49"/>
      <c r="V84" s="49"/>
      <c r="W84" s="49"/>
      <c r="X84" s="49"/>
      <c r="Y84" s="49"/>
      <c r="Z84" s="49"/>
      <c r="AA84" s="49"/>
      <c r="AB84" s="49"/>
    </row>
    <row r="85" spans="2:28">
      <c r="B85" s="49"/>
      <c r="C85" s="49"/>
      <c r="D85" s="49"/>
      <c r="E85" s="49"/>
      <c r="F85" s="49"/>
      <c r="G85" s="49"/>
      <c r="H85" s="49"/>
      <c r="I85" s="49"/>
      <c r="J85" s="49"/>
      <c r="K85" s="49"/>
      <c r="L85" s="49"/>
      <c r="M85" s="49"/>
      <c r="N85" s="49"/>
      <c r="O85" s="49"/>
      <c r="P85" s="49"/>
      <c r="Q85" s="49"/>
      <c r="R85" s="49"/>
      <c r="S85" s="49"/>
      <c r="T85" s="49"/>
      <c r="U85" s="49"/>
      <c r="V85" s="49"/>
      <c r="W85" s="49"/>
      <c r="X85" s="49"/>
      <c r="Y85" s="49"/>
      <c r="Z85" s="49"/>
      <c r="AA85" s="49"/>
      <c r="AB85" s="49"/>
    </row>
    <row r="86" spans="2:28">
      <c r="B86" s="49"/>
      <c r="C86" s="49"/>
      <c r="D86" s="49"/>
      <c r="E86" s="49"/>
      <c r="F86" s="49"/>
      <c r="G86" s="49"/>
      <c r="H86" s="49"/>
      <c r="I86" s="49"/>
      <c r="J86" s="49"/>
      <c r="K86" s="49"/>
      <c r="L86" s="49"/>
      <c r="M86" s="49"/>
      <c r="N86" s="49"/>
      <c r="O86" s="49"/>
      <c r="P86" s="49"/>
      <c r="Q86" s="49"/>
      <c r="R86" s="49"/>
      <c r="S86" s="49"/>
      <c r="T86" s="49"/>
      <c r="U86" s="49"/>
      <c r="V86" s="49"/>
      <c r="W86" s="49"/>
      <c r="X86" s="49"/>
      <c r="Y86" s="49"/>
      <c r="Z86" s="49"/>
      <c r="AA86" s="49"/>
      <c r="AB86" s="49"/>
    </row>
    <row r="87" spans="2:28">
      <c r="B87" s="49"/>
      <c r="C87" s="49"/>
      <c r="D87" s="49"/>
      <c r="E87" s="49"/>
      <c r="F87" s="49"/>
      <c r="G87" s="49"/>
      <c r="H87" s="49"/>
      <c r="I87" s="49"/>
      <c r="J87" s="49"/>
      <c r="K87" s="49"/>
      <c r="L87" s="49"/>
      <c r="M87" s="49"/>
      <c r="N87" s="49"/>
      <c r="O87" s="49"/>
      <c r="P87" s="49"/>
      <c r="Q87" s="49"/>
      <c r="R87" s="49"/>
      <c r="S87" s="49"/>
      <c r="T87" s="49"/>
      <c r="U87" s="49"/>
      <c r="V87" s="49"/>
      <c r="W87" s="49"/>
      <c r="X87" s="49"/>
      <c r="Y87" s="49"/>
      <c r="Z87" s="49"/>
      <c r="AA87" s="49"/>
      <c r="AB87" s="49"/>
    </row>
    <row r="88" spans="2:28">
      <c r="B88" s="49"/>
      <c r="C88" s="49"/>
      <c r="D88" s="49"/>
      <c r="E88" s="49"/>
      <c r="F88" s="49"/>
      <c r="G88" s="49"/>
      <c r="H88" s="49"/>
      <c r="I88" s="49"/>
      <c r="J88" s="49"/>
      <c r="K88" s="49"/>
      <c r="L88" s="49"/>
      <c r="M88" s="49"/>
      <c r="N88" s="49"/>
      <c r="O88" s="49"/>
      <c r="P88" s="49"/>
      <c r="Q88" s="49"/>
      <c r="R88" s="49"/>
      <c r="S88" s="49"/>
      <c r="T88" s="49"/>
      <c r="U88" s="49"/>
      <c r="V88" s="49"/>
      <c r="W88" s="49"/>
      <c r="X88" s="49"/>
      <c r="Y88" s="49"/>
      <c r="Z88" s="49"/>
      <c r="AA88" s="49"/>
      <c r="AB88" s="49"/>
    </row>
    <row r="89" spans="2:28">
      <c r="B89" s="49"/>
      <c r="C89" s="49"/>
      <c r="D89" s="49"/>
      <c r="E89" s="49"/>
      <c r="F89" s="49"/>
      <c r="G89" s="49"/>
      <c r="H89" s="49"/>
      <c r="I89" s="49"/>
      <c r="J89" s="49"/>
      <c r="K89" s="49"/>
      <c r="L89" s="49"/>
      <c r="M89" s="49"/>
      <c r="N89" s="49"/>
      <c r="O89" s="49"/>
      <c r="P89" s="49"/>
      <c r="Q89" s="49"/>
      <c r="R89" s="49"/>
      <c r="S89" s="49"/>
      <c r="T89" s="49"/>
      <c r="U89" s="49"/>
      <c r="V89" s="49"/>
      <c r="W89" s="49"/>
      <c r="X89" s="49"/>
      <c r="Y89" s="49"/>
      <c r="Z89" s="49"/>
      <c r="AA89" s="49"/>
      <c r="AB89" s="49"/>
    </row>
    <row r="90" spans="2:28">
      <c r="B90" s="49"/>
      <c r="C90" s="49"/>
      <c r="D90" s="49"/>
      <c r="E90" s="49"/>
      <c r="F90" s="49"/>
      <c r="G90" s="49"/>
      <c r="H90" s="49"/>
      <c r="I90" s="49"/>
      <c r="J90" s="49"/>
      <c r="K90" s="49"/>
      <c r="L90" s="49"/>
      <c r="M90" s="49"/>
      <c r="N90" s="49"/>
      <c r="O90" s="49"/>
      <c r="P90" s="49"/>
      <c r="Q90" s="49"/>
      <c r="R90" s="49"/>
      <c r="S90" s="49"/>
      <c r="T90" s="49"/>
      <c r="U90" s="49"/>
      <c r="V90" s="49"/>
      <c r="W90" s="49"/>
      <c r="X90" s="49"/>
      <c r="Y90" s="49"/>
      <c r="Z90" s="49"/>
      <c r="AA90" s="49"/>
      <c r="AB90" s="49"/>
    </row>
    <row r="91" spans="2:28">
      <c r="B91" s="49"/>
      <c r="C91" s="49"/>
      <c r="D91" s="49"/>
      <c r="E91" s="49"/>
      <c r="F91" s="49"/>
      <c r="G91" s="49"/>
      <c r="H91" s="49"/>
      <c r="I91" s="49"/>
      <c r="J91" s="49"/>
      <c r="K91" s="49"/>
      <c r="L91" s="49"/>
      <c r="M91" s="49"/>
      <c r="N91" s="49"/>
      <c r="O91" s="49"/>
      <c r="P91" s="49"/>
      <c r="Q91" s="49"/>
      <c r="R91" s="49"/>
      <c r="S91" s="49"/>
      <c r="T91" s="49"/>
      <c r="U91" s="49"/>
      <c r="V91" s="49"/>
      <c r="W91" s="49"/>
      <c r="X91" s="49"/>
      <c r="Y91" s="49"/>
      <c r="Z91" s="49"/>
      <c r="AA91" s="49"/>
      <c r="AB91" s="49"/>
    </row>
    <row r="92" spans="2:28">
      <c r="B92" s="49"/>
      <c r="C92" s="49"/>
      <c r="D92" s="49"/>
      <c r="E92" s="49"/>
      <c r="F92" s="49"/>
      <c r="G92" s="49"/>
      <c r="H92" s="49"/>
      <c r="I92" s="49"/>
      <c r="J92" s="49"/>
      <c r="K92" s="49"/>
      <c r="L92" s="49"/>
      <c r="M92" s="49"/>
      <c r="N92" s="49"/>
      <c r="O92" s="49"/>
      <c r="P92" s="49"/>
      <c r="Q92" s="49"/>
      <c r="R92" s="49"/>
      <c r="S92" s="49"/>
      <c r="T92" s="49"/>
      <c r="U92" s="49"/>
      <c r="V92" s="49"/>
      <c r="W92" s="49"/>
      <c r="X92" s="49"/>
      <c r="Y92" s="49"/>
      <c r="Z92" s="49"/>
      <c r="AA92" s="49"/>
      <c r="AB92" s="49"/>
    </row>
    <row r="93" spans="2:28">
      <c r="B93" s="49"/>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row>
    <row r="94" spans="2:28">
      <c r="B94" s="49"/>
      <c r="C94" s="49"/>
      <c r="D94" s="49"/>
      <c r="E94" s="49"/>
      <c r="F94" s="49"/>
      <c r="G94" s="49"/>
      <c r="H94" s="49"/>
      <c r="I94" s="49"/>
      <c r="J94" s="49"/>
      <c r="K94" s="49"/>
      <c r="L94" s="49"/>
      <c r="M94" s="49"/>
      <c r="N94" s="49"/>
      <c r="O94" s="49"/>
      <c r="P94" s="49"/>
      <c r="Q94" s="49"/>
      <c r="R94" s="49"/>
      <c r="S94" s="49"/>
      <c r="T94" s="49"/>
      <c r="U94" s="49"/>
      <c r="V94" s="49"/>
      <c r="W94" s="49"/>
      <c r="X94" s="49"/>
      <c r="Y94" s="49"/>
      <c r="Z94" s="49"/>
      <c r="AA94" s="49"/>
      <c r="AB94" s="49"/>
    </row>
    <row r="95" spans="2:28">
      <c r="B95" s="49"/>
      <c r="C95" s="49"/>
      <c r="D95" s="49"/>
      <c r="E95" s="49"/>
      <c r="F95" s="49"/>
      <c r="G95" s="49"/>
      <c r="H95" s="49"/>
      <c r="I95" s="49"/>
      <c r="J95" s="49"/>
      <c r="K95" s="49"/>
      <c r="L95" s="49"/>
      <c r="M95" s="49"/>
      <c r="N95" s="49"/>
      <c r="O95" s="49"/>
      <c r="P95" s="49"/>
      <c r="Q95" s="49"/>
      <c r="R95" s="49"/>
      <c r="S95" s="49"/>
      <c r="T95" s="49"/>
      <c r="U95" s="49"/>
      <c r="V95" s="49"/>
      <c r="W95" s="49"/>
      <c r="X95" s="49"/>
      <c r="Y95" s="49"/>
      <c r="Z95" s="49"/>
      <c r="AA95" s="49"/>
      <c r="AB95" s="49"/>
    </row>
    <row r="96" spans="2:28">
      <c r="B96" s="49"/>
      <c r="C96" s="49"/>
      <c r="D96" s="49"/>
      <c r="E96" s="49"/>
      <c r="F96" s="49"/>
      <c r="G96" s="49"/>
      <c r="H96" s="49"/>
      <c r="I96" s="49"/>
      <c r="J96" s="49"/>
      <c r="K96" s="49"/>
      <c r="L96" s="49"/>
      <c r="M96" s="49"/>
      <c r="N96" s="49"/>
      <c r="O96" s="49"/>
      <c r="P96" s="49"/>
      <c r="Q96" s="49"/>
      <c r="R96" s="49"/>
      <c r="S96" s="49"/>
      <c r="T96" s="49"/>
      <c r="U96" s="49"/>
      <c r="V96" s="49"/>
      <c r="W96" s="49"/>
      <c r="X96" s="49"/>
      <c r="Y96" s="49"/>
      <c r="Z96" s="49"/>
      <c r="AA96" s="49"/>
      <c r="AB96" s="49"/>
    </row>
    <row r="97" spans="2:28">
      <c r="B97" s="49"/>
      <c r="C97" s="49"/>
      <c r="D97" s="49"/>
      <c r="E97" s="49"/>
      <c r="F97" s="49"/>
      <c r="G97" s="49"/>
      <c r="H97" s="49"/>
      <c r="I97" s="49"/>
      <c r="J97" s="49"/>
      <c r="K97" s="49"/>
      <c r="L97" s="49"/>
      <c r="M97" s="49"/>
      <c r="N97" s="49"/>
      <c r="O97" s="49"/>
      <c r="P97" s="49"/>
      <c r="Q97" s="49"/>
      <c r="R97" s="49"/>
      <c r="S97" s="49"/>
      <c r="T97" s="49"/>
      <c r="U97" s="49"/>
      <c r="V97" s="49"/>
      <c r="W97" s="49"/>
      <c r="X97" s="49"/>
      <c r="Y97" s="49"/>
      <c r="Z97" s="49"/>
      <c r="AA97" s="49"/>
      <c r="AB97" s="49"/>
    </row>
  </sheetData>
  <sheetProtection algorithmName="SHA-512" hashValue="3oLp9FypY2y3Twv/XBvanc8PkbhAZRkHZO04DkbMtQ/rB4bBC+sgYIMTkvKs9jBRtyDioqeak1LzOz88hv70zQ==" saltValue="isG5NzBss1gxKJqgLqlX4Q==" spinCount="100000" sheet="1" objects="1" scenarios="1" selectLockedCells="1"/>
  <mergeCells count="26">
    <mergeCell ref="AC18:AD18"/>
    <mergeCell ref="AC17:AD17"/>
    <mergeCell ref="B7:AD8"/>
    <mergeCell ref="AC20:AD20"/>
    <mergeCell ref="F20:AB20"/>
    <mergeCell ref="F13:AB13"/>
    <mergeCell ref="AC19:AD19"/>
    <mergeCell ref="AC11:AD11"/>
    <mergeCell ref="F19:AB19"/>
    <mergeCell ref="F15:AB15"/>
    <mergeCell ref="F18:AB18"/>
    <mergeCell ref="B16:E16"/>
    <mergeCell ref="AC16:AD16"/>
    <mergeCell ref="F16:AB16"/>
    <mergeCell ref="Z3:AA3"/>
    <mergeCell ref="AC12:AD12"/>
    <mergeCell ref="AC3:AD3"/>
    <mergeCell ref="B14:E15"/>
    <mergeCell ref="B1:AD2"/>
    <mergeCell ref="AC15:AD15"/>
    <mergeCell ref="P5:AE5"/>
    <mergeCell ref="F12:AB12"/>
    <mergeCell ref="AC14:AD14"/>
    <mergeCell ref="F14:AB14"/>
    <mergeCell ref="F11:AB11"/>
    <mergeCell ref="AC13:AD13"/>
  </mergeCells>
  <phoneticPr fontId="1"/>
  <dataValidations count="1">
    <dataValidation type="list" allowBlank="1" showInputMessage="1" showErrorMessage="1" sqref="AC11:AD16 AC18:AD20" xr:uid="{00000000-0002-0000-0500-000000000000}">
      <formula1>"□,■"</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pageSetUpPr fitToPage="1"/>
  </sheetPr>
  <dimension ref="A1:AE49"/>
  <sheetViews>
    <sheetView showGridLines="0" topLeftCell="A34" zoomScale="115" zoomScaleNormal="115" zoomScaleSheetLayoutView="100" workbookViewId="0"/>
  </sheetViews>
  <sheetFormatPr defaultColWidth="8.58203125" defaultRowHeight="13"/>
  <cols>
    <col min="1" max="2" width="2.58203125" style="43" customWidth="1"/>
    <col min="3" max="3" width="2.58203125" style="44" customWidth="1"/>
    <col min="4" max="54" width="2.58203125" style="43" customWidth="1"/>
    <col min="55" max="55" width="8.58203125" style="43" customWidth="1"/>
    <col min="56" max="16384" width="8.58203125" style="43"/>
  </cols>
  <sheetData>
    <row r="1" spans="1:31" ht="13" customHeight="1">
      <c r="A1" s="43" t="s">
        <v>180</v>
      </c>
    </row>
    <row r="2" spans="1:31" ht="22" customHeight="1">
      <c r="V2" s="43" t="str">
        <f>【入力シート】!J5</f>
        <v>令和</v>
      </c>
      <c r="X2" s="59" t="str">
        <f>IF(【入力シート】!L5="","",【入力シート】!L5)</f>
        <v/>
      </c>
      <c r="Y2" s="43" t="s">
        <v>32</v>
      </c>
      <c r="Z2" s="299" t="str">
        <f>IF(【入力シート】!O5="","",【入力シート】!O5)</f>
        <v/>
      </c>
      <c r="AA2" s="252"/>
      <c r="AB2" s="43" t="s">
        <v>33</v>
      </c>
      <c r="AC2" s="299" t="str">
        <f>IF(【入力シート】!S5="","",【入力シート】!S5)</f>
        <v/>
      </c>
      <c r="AD2" s="252"/>
      <c r="AE2" s="43" t="s">
        <v>34</v>
      </c>
    </row>
    <row r="3" spans="1:31" ht="25" customHeight="1">
      <c r="A3" s="43" t="s">
        <v>271</v>
      </c>
    </row>
    <row r="4" spans="1:31" ht="18" customHeight="1">
      <c r="L4" s="43" t="s">
        <v>58</v>
      </c>
      <c r="P4" s="297" t="str">
        <f>IF(【入力シート】!J27="","",【入力シート】!J27)</f>
        <v/>
      </c>
      <c r="Q4" s="198"/>
      <c r="R4" s="198"/>
      <c r="S4" s="198"/>
      <c r="T4" s="198"/>
      <c r="U4" s="198"/>
      <c r="V4" s="198"/>
      <c r="W4" s="198"/>
      <c r="X4" s="198"/>
      <c r="Y4" s="198"/>
      <c r="Z4" s="198"/>
      <c r="AA4" s="198"/>
      <c r="AB4" s="198"/>
      <c r="AC4" s="198"/>
      <c r="AD4" s="198"/>
      <c r="AE4" s="198"/>
    </row>
    <row r="5" spans="1:31" ht="3" customHeight="1"/>
    <row r="6" spans="1:31" ht="18" customHeight="1">
      <c r="L6" s="43" t="s">
        <v>60</v>
      </c>
      <c r="P6" s="302" t="str">
        <f>IF(【入力シート】!M29="","",【入力シート】!M29)</f>
        <v/>
      </c>
      <c r="Q6" s="252"/>
      <c r="R6" s="252"/>
      <c r="S6" s="252"/>
      <c r="T6" s="252"/>
      <c r="U6" s="252"/>
      <c r="V6" s="252"/>
      <c r="W6" s="252"/>
      <c r="X6" s="252"/>
      <c r="Y6" s="252"/>
      <c r="Z6" s="252"/>
      <c r="AA6" s="252"/>
      <c r="AB6" s="252"/>
      <c r="AC6" s="252"/>
      <c r="AD6" s="252"/>
      <c r="AE6" s="252"/>
    </row>
    <row r="7" spans="1:31" ht="3" customHeight="1">
      <c r="P7" s="252"/>
      <c r="Q7" s="252"/>
      <c r="R7" s="252"/>
      <c r="S7" s="252"/>
      <c r="T7" s="252"/>
      <c r="U7" s="252"/>
      <c r="V7" s="252"/>
      <c r="W7" s="252"/>
      <c r="X7" s="252"/>
      <c r="Y7" s="252"/>
      <c r="Z7" s="252"/>
      <c r="AA7" s="252"/>
      <c r="AB7" s="252"/>
      <c r="AC7" s="252"/>
      <c r="AD7" s="252"/>
      <c r="AE7" s="252"/>
    </row>
    <row r="8" spans="1:31" ht="18" customHeight="1">
      <c r="P8" s="198"/>
      <c r="Q8" s="198"/>
      <c r="R8" s="198"/>
      <c r="S8" s="198"/>
      <c r="T8" s="198"/>
      <c r="U8" s="198"/>
      <c r="V8" s="198"/>
      <c r="W8" s="198"/>
      <c r="X8" s="198"/>
      <c r="Y8" s="198"/>
      <c r="Z8" s="198"/>
      <c r="AA8" s="198"/>
      <c r="AB8" s="198"/>
      <c r="AC8" s="198"/>
      <c r="AD8" s="198"/>
      <c r="AE8" s="198"/>
    </row>
    <row r="9" spans="1:31" ht="3" customHeight="1"/>
    <row r="10" spans="1:31" ht="18" customHeight="1">
      <c r="L10" s="43" t="s">
        <v>64</v>
      </c>
      <c r="P10" s="297" t="str">
        <f>IF(【入力シート】!J30="","",【入力シート】!J30)</f>
        <v/>
      </c>
      <c r="Q10" s="198"/>
      <c r="R10" s="198"/>
      <c r="S10" s="198"/>
      <c r="T10" s="198"/>
      <c r="U10" s="198"/>
      <c r="V10" s="198"/>
      <c r="W10" s="198"/>
      <c r="X10" s="198"/>
      <c r="Y10" s="198"/>
      <c r="Z10" s="198"/>
      <c r="AA10" s="198"/>
      <c r="AB10" s="198"/>
      <c r="AC10" s="198"/>
      <c r="AD10" s="198"/>
      <c r="AE10" s="198"/>
    </row>
    <row r="11" spans="1:31" ht="3" customHeight="1"/>
    <row r="12" spans="1:31" ht="18" customHeight="1">
      <c r="L12" s="43" t="s">
        <v>65</v>
      </c>
      <c r="P12" s="297" t="str">
        <f>IF(【入力シート】!J31="","",【入力シート】!J31)</f>
        <v/>
      </c>
      <c r="Q12" s="198"/>
      <c r="R12" s="198"/>
      <c r="S12" s="198"/>
      <c r="T12" s="198"/>
      <c r="U12" s="198"/>
      <c r="V12" s="198"/>
      <c r="W12" s="198"/>
      <c r="X12" s="198"/>
      <c r="Y12" s="198"/>
      <c r="Z12" s="198"/>
    </row>
    <row r="14" spans="1:31" ht="18" customHeight="1">
      <c r="B14" s="292" t="str">
        <f>【入力シート】!C1&amp;【入力シート】!D1&amp;"年度杉並区介護職員・介護支援専門員居住支援手当事業補助金"</f>
        <v>令和８年度杉並区介護職員・介護支援専門員居住支援手当事業補助金</v>
      </c>
      <c r="C14" s="293"/>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row>
    <row r="15" spans="1:31" ht="18" customHeight="1">
      <c r="B15" s="292" t="s">
        <v>181</v>
      </c>
      <c r="C15" s="293"/>
      <c r="D15" s="252"/>
      <c r="E15" s="252"/>
      <c r="F15" s="252"/>
      <c r="G15" s="252"/>
      <c r="H15" s="252"/>
      <c r="I15" s="252"/>
      <c r="J15" s="252"/>
      <c r="K15" s="252"/>
      <c r="L15" s="252"/>
      <c r="M15" s="252"/>
      <c r="N15" s="252"/>
      <c r="O15" s="252"/>
      <c r="P15" s="252"/>
      <c r="Q15" s="252"/>
      <c r="R15" s="252"/>
      <c r="S15" s="252"/>
      <c r="T15" s="252"/>
      <c r="U15" s="252"/>
      <c r="V15" s="252"/>
      <c r="W15" s="252"/>
      <c r="X15" s="252"/>
      <c r="Y15" s="252"/>
      <c r="Z15" s="252"/>
      <c r="AA15" s="252"/>
      <c r="AB15" s="252"/>
      <c r="AC15" s="252"/>
      <c r="AD15" s="252"/>
    </row>
    <row r="16" spans="1:31" ht="6" customHeight="1"/>
    <row r="17" spans="1:31" ht="14.15" customHeight="1">
      <c r="A17" s="48"/>
      <c r="B17" s="267" t="s">
        <v>281</v>
      </c>
      <c r="C17" s="293"/>
      <c r="D17" s="252"/>
      <c r="E17" s="252"/>
      <c r="F17" s="252"/>
      <c r="G17" s="252"/>
      <c r="H17" s="252"/>
      <c r="I17" s="252"/>
      <c r="J17" s="252"/>
      <c r="K17" s="252"/>
      <c r="L17" s="252"/>
      <c r="M17" s="252"/>
      <c r="N17" s="252"/>
      <c r="O17" s="252"/>
      <c r="P17" s="252"/>
      <c r="Q17" s="252"/>
      <c r="R17" s="252"/>
      <c r="S17" s="252"/>
      <c r="T17" s="252"/>
      <c r="U17" s="252"/>
      <c r="V17" s="252"/>
      <c r="W17" s="252"/>
      <c r="X17" s="252"/>
      <c r="Y17" s="252"/>
      <c r="Z17" s="252"/>
      <c r="AA17" s="252"/>
      <c r="AB17" s="252"/>
      <c r="AC17" s="252"/>
      <c r="AD17" s="252"/>
      <c r="AE17" s="48"/>
    </row>
    <row r="18" spans="1:31" ht="14.15" customHeight="1">
      <c r="A18" s="48"/>
      <c r="B18" s="252"/>
      <c r="C18" s="293"/>
      <c r="D18" s="252"/>
      <c r="E18" s="252"/>
      <c r="F18" s="252"/>
      <c r="G18" s="252"/>
      <c r="H18" s="252"/>
      <c r="I18" s="252"/>
      <c r="J18" s="252"/>
      <c r="K18" s="252"/>
      <c r="L18" s="252"/>
      <c r="M18" s="252"/>
      <c r="N18" s="252"/>
      <c r="O18" s="252"/>
      <c r="P18" s="252"/>
      <c r="Q18" s="252"/>
      <c r="R18" s="252"/>
      <c r="S18" s="252"/>
      <c r="T18" s="252"/>
      <c r="U18" s="252"/>
      <c r="V18" s="252"/>
      <c r="W18" s="252"/>
      <c r="X18" s="252"/>
      <c r="Y18" s="252"/>
      <c r="Z18" s="252"/>
      <c r="AA18" s="252"/>
      <c r="AB18" s="252"/>
      <c r="AC18" s="252"/>
      <c r="AD18" s="252"/>
      <c r="AE18" s="48"/>
    </row>
    <row r="19" spans="1:31" ht="14.15" customHeight="1">
      <c r="A19" s="48"/>
      <c r="B19" s="252"/>
      <c r="C19" s="293"/>
      <c r="D19" s="252"/>
      <c r="E19" s="252"/>
      <c r="F19" s="252"/>
      <c r="G19" s="252"/>
      <c r="H19" s="252"/>
      <c r="I19" s="252"/>
      <c r="J19" s="252"/>
      <c r="K19" s="252"/>
      <c r="L19" s="252"/>
      <c r="M19" s="252"/>
      <c r="N19" s="252"/>
      <c r="O19" s="252"/>
      <c r="P19" s="252"/>
      <c r="Q19" s="252"/>
      <c r="R19" s="252"/>
      <c r="S19" s="252"/>
      <c r="T19" s="252"/>
      <c r="U19" s="252"/>
      <c r="V19" s="252"/>
      <c r="W19" s="252"/>
      <c r="X19" s="252"/>
      <c r="Y19" s="252"/>
      <c r="Z19" s="252"/>
      <c r="AA19" s="252"/>
      <c r="AB19" s="252"/>
      <c r="AC19" s="252"/>
      <c r="AD19" s="252"/>
      <c r="AE19" s="48"/>
    </row>
    <row r="20" spans="1:31" ht="45" customHeight="1">
      <c r="A20" s="292" t="s">
        <v>182</v>
      </c>
      <c r="B20" s="252"/>
      <c r="C20" s="293"/>
      <c r="D20" s="252"/>
      <c r="E20" s="252"/>
      <c r="F20" s="252"/>
      <c r="G20" s="252"/>
      <c r="H20" s="252"/>
      <c r="I20" s="252"/>
      <c r="J20" s="252"/>
      <c r="K20" s="252"/>
      <c r="L20" s="252"/>
      <c r="M20" s="252"/>
      <c r="N20" s="252"/>
      <c r="O20" s="252"/>
      <c r="P20" s="252"/>
      <c r="Q20" s="252"/>
      <c r="R20" s="252"/>
      <c r="S20" s="252"/>
      <c r="T20" s="252"/>
      <c r="U20" s="252"/>
      <c r="V20" s="252"/>
      <c r="W20" s="252"/>
      <c r="X20" s="252"/>
      <c r="Y20" s="252"/>
      <c r="Z20" s="252"/>
      <c r="AA20" s="252"/>
      <c r="AB20" s="252"/>
      <c r="AC20" s="252"/>
      <c r="AD20" s="252"/>
      <c r="AE20" s="252"/>
    </row>
    <row r="21" spans="1:31" ht="8.25" customHeight="1">
      <c r="A21" s="46"/>
      <c r="B21" s="46"/>
      <c r="C21" s="46"/>
      <c r="D21" s="46"/>
      <c r="E21" s="46"/>
      <c r="F21" s="46"/>
      <c r="G21" s="46"/>
      <c r="H21" s="46"/>
      <c r="I21" s="46"/>
      <c r="J21" s="46"/>
      <c r="K21" s="46"/>
      <c r="L21" s="46"/>
      <c r="M21" s="46"/>
      <c r="N21" s="46"/>
      <c r="O21" s="46"/>
      <c r="P21" s="46"/>
      <c r="Q21" s="46"/>
      <c r="R21" s="46"/>
      <c r="S21" s="46"/>
      <c r="T21" s="46"/>
      <c r="U21" s="46"/>
      <c r="V21" s="46"/>
      <c r="W21" s="46"/>
      <c r="X21" s="46"/>
      <c r="Y21" s="46"/>
      <c r="Z21" s="46"/>
      <c r="AA21" s="46"/>
      <c r="AB21" s="46"/>
      <c r="AC21" s="46"/>
      <c r="AD21" s="46"/>
      <c r="AE21" s="46"/>
    </row>
    <row r="22" spans="1:31" ht="18" customHeight="1">
      <c r="B22" s="43" t="s">
        <v>183</v>
      </c>
      <c r="L22" s="301">
        <f>①【入力】別紙_職員一覧!Q7</f>
        <v>0</v>
      </c>
      <c r="M22" s="252"/>
      <c r="N22" s="252"/>
      <c r="O22" s="252"/>
      <c r="P22" s="252"/>
      <c r="Q22" s="252"/>
      <c r="R22" s="252"/>
      <c r="S22" s="252"/>
      <c r="T22" s="43" t="s">
        <v>39</v>
      </c>
    </row>
    <row r="24" spans="1:31" ht="13.5" customHeight="1">
      <c r="B24" s="43" t="s">
        <v>184</v>
      </c>
      <c r="L24" s="296" t="str">
        <f>"別紙「"&amp;【入力シート】!C1&amp;【入力シート】!D1&amp;"年度杉並区介護職員・介護支援専門員居住支援手当事業補助金交付申請対象職員一覧」のとおり"</f>
        <v>別紙「令和８年度杉並区介護職員・介護支援専門員居住支援手当事業補助金交付申請対象職員一覧」のとおり</v>
      </c>
      <c r="M24" s="252"/>
      <c r="N24" s="252"/>
      <c r="O24" s="252"/>
      <c r="P24" s="252"/>
      <c r="Q24" s="252"/>
      <c r="R24" s="252"/>
      <c r="S24" s="252"/>
      <c r="T24" s="252"/>
      <c r="U24" s="252"/>
      <c r="V24" s="252"/>
      <c r="W24" s="252"/>
      <c r="X24" s="252"/>
      <c r="Y24" s="252"/>
      <c r="Z24" s="252"/>
      <c r="AA24" s="252"/>
      <c r="AB24" s="252"/>
      <c r="AC24" s="252"/>
    </row>
    <row r="25" spans="1:31">
      <c r="L25" s="252"/>
      <c r="M25" s="252"/>
      <c r="N25" s="252"/>
      <c r="O25" s="252"/>
      <c r="P25" s="252"/>
      <c r="Q25" s="252"/>
      <c r="R25" s="252"/>
      <c r="S25" s="252"/>
      <c r="T25" s="252"/>
      <c r="U25" s="252"/>
      <c r="V25" s="252"/>
      <c r="W25" s="252"/>
      <c r="X25" s="252"/>
      <c r="Y25" s="252"/>
      <c r="Z25" s="252"/>
      <c r="AA25" s="252"/>
      <c r="AB25" s="252"/>
      <c r="AC25" s="252"/>
    </row>
    <row r="26" spans="1:31">
      <c r="L26" s="252"/>
      <c r="M26" s="252"/>
      <c r="N26" s="252"/>
      <c r="O26" s="252"/>
      <c r="P26" s="252"/>
      <c r="Q26" s="252"/>
      <c r="R26" s="252"/>
      <c r="S26" s="252"/>
      <c r="T26" s="252"/>
      <c r="U26" s="252"/>
      <c r="V26" s="252"/>
      <c r="W26" s="252"/>
      <c r="X26" s="252"/>
      <c r="Y26" s="252"/>
      <c r="Z26" s="252"/>
      <c r="AA26" s="252"/>
      <c r="AB26" s="252"/>
      <c r="AC26" s="252"/>
    </row>
    <row r="27" spans="1:31">
      <c r="B27" s="43" t="s">
        <v>185</v>
      </c>
    </row>
    <row r="29" spans="1:31">
      <c r="C29" s="44" t="s">
        <v>186</v>
      </c>
      <c r="E29" s="267" t="str">
        <f>【入力シート】!C1&amp;【入力シート】!D1&amp;"年度杉並区介護職員・介護支援専門員居住支援手当事業補助金交付申請書（本紙）"</f>
        <v>令和８年度杉並区介護職員・介護支援専門員居住支援手当事業補助金交付申請書（本紙）</v>
      </c>
      <c r="F29" s="252"/>
      <c r="G29" s="252"/>
      <c r="H29" s="252"/>
      <c r="I29" s="252"/>
      <c r="J29" s="252"/>
      <c r="K29" s="252"/>
      <c r="L29" s="252"/>
      <c r="M29" s="252"/>
      <c r="N29" s="252"/>
      <c r="O29" s="252"/>
      <c r="P29" s="252"/>
      <c r="Q29" s="252"/>
      <c r="R29" s="252"/>
      <c r="S29" s="252"/>
      <c r="T29" s="252"/>
      <c r="U29" s="252"/>
      <c r="V29" s="252"/>
      <c r="W29" s="252"/>
      <c r="X29" s="252"/>
      <c r="Y29" s="252"/>
      <c r="Z29" s="252"/>
      <c r="AA29" s="252"/>
      <c r="AB29" s="252"/>
      <c r="AC29" s="252"/>
      <c r="AD29" s="252"/>
    </row>
    <row r="30" spans="1:31">
      <c r="E30" s="252"/>
      <c r="F30" s="252"/>
      <c r="G30" s="252"/>
      <c r="H30" s="252"/>
      <c r="I30" s="252"/>
      <c r="J30" s="252"/>
      <c r="K30" s="252"/>
      <c r="L30" s="252"/>
      <c r="M30" s="252"/>
      <c r="N30" s="252"/>
      <c r="O30" s="252"/>
      <c r="P30" s="252"/>
      <c r="Q30" s="252"/>
      <c r="R30" s="252"/>
      <c r="S30" s="252"/>
      <c r="T30" s="252"/>
      <c r="U30" s="252"/>
      <c r="V30" s="252"/>
      <c r="W30" s="252"/>
      <c r="X30" s="252"/>
      <c r="Y30" s="252"/>
      <c r="Z30" s="252"/>
      <c r="AA30" s="252"/>
      <c r="AB30" s="252"/>
      <c r="AC30" s="252"/>
      <c r="AD30" s="252"/>
    </row>
    <row r="31" spans="1:31" ht="6" customHeight="1"/>
    <row r="32" spans="1:31">
      <c r="C32" s="44" t="s">
        <v>187</v>
      </c>
      <c r="E32" s="267" t="str">
        <f>【入力シート】!C1&amp;【入力シート】!D1&amp;"年度杉並区介護職員・介護支援専門員居住支援手当事業補助金交付申請対象職員一覧（別紙）"</f>
        <v>令和８年度杉並区介護職員・介護支援専門員居住支援手当事業補助金交付申請対象職員一覧（別紙）</v>
      </c>
      <c r="F32" s="252"/>
      <c r="G32" s="252"/>
      <c r="H32" s="252"/>
      <c r="I32" s="252"/>
      <c r="J32" s="252"/>
      <c r="K32" s="252"/>
      <c r="L32" s="252"/>
      <c r="M32" s="252"/>
      <c r="N32" s="252"/>
      <c r="O32" s="252"/>
      <c r="P32" s="252"/>
      <c r="Q32" s="252"/>
      <c r="R32" s="252"/>
      <c r="S32" s="252"/>
      <c r="T32" s="252"/>
      <c r="U32" s="252"/>
      <c r="V32" s="252"/>
      <c r="W32" s="252"/>
      <c r="X32" s="252"/>
      <c r="Y32" s="252"/>
      <c r="Z32" s="252"/>
      <c r="AA32" s="252"/>
      <c r="AB32" s="252"/>
      <c r="AC32" s="252"/>
      <c r="AD32" s="252"/>
    </row>
    <row r="33" spans="3:31">
      <c r="E33" s="252"/>
      <c r="F33" s="252"/>
      <c r="G33" s="252"/>
      <c r="H33" s="252"/>
      <c r="I33" s="252"/>
      <c r="J33" s="252"/>
      <c r="K33" s="252"/>
      <c r="L33" s="252"/>
      <c r="M33" s="252"/>
      <c r="N33" s="252"/>
      <c r="O33" s="252"/>
      <c r="P33" s="252"/>
      <c r="Q33" s="252"/>
      <c r="R33" s="252"/>
      <c r="S33" s="252"/>
      <c r="T33" s="252"/>
      <c r="U33" s="252"/>
      <c r="V33" s="252"/>
      <c r="W33" s="252"/>
      <c r="X33" s="252"/>
      <c r="Y33" s="252"/>
      <c r="Z33" s="252"/>
      <c r="AA33" s="252"/>
      <c r="AB33" s="252"/>
      <c r="AC33" s="252"/>
      <c r="AD33" s="252"/>
    </row>
    <row r="34" spans="3:31" ht="6" customHeight="1"/>
    <row r="35" spans="3:31">
      <c r="C35" s="44" t="s">
        <v>188</v>
      </c>
      <c r="E35" s="267" t="s">
        <v>189</v>
      </c>
      <c r="F35" s="252"/>
      <c r="G35" s="252"/>
      <c r="H35" s="252"/>
      <c r="I35" s="252"/>
      <c r="J35" s="252"/>
      <c r="K35" s="252"/>
      <c r="L35" s="252"/>
      <c r="M35" s="252"/>
      <c r="N35" s="252"/>
      <c r="O35" s="252"/>
      <c r="P35" s="252"/>
      <c r="Q35" s="252"/>
      <c r="R35" s="252"/>
      <c r="S35" s="252"/>
      <c r="T35" s="252"/>
      <c r="U35" s="252"/>
      <c r="V35" s="252"/>
      <c r="W35" s="252"/>
      <c r="X35" s="252"/>
      <c r="Y35" s="252"/>
      <c r="Z35" s="252"/>
      <c r="AA35" s="252"/>
      <c r="AB35" s="252"/>
      <c r="AC35" s="252"/>
      <c r="AD35" s="252"/>
    </row>
    <row r="36" spans="3:31">
      <c r="E36" s="252"/>
      <c r="F36" s="252"/>
      <c r="G36" s="252"/>
      <c r="H36" s="252"/>
      <c r="I36" s="252"/>
      <c r="J36" s="252"/>
      <c r="K36" s="252"/>
      <c r="L36" s="252"/>
      <c r="M36" s="252"/>
      <c r="N36" s="252"/>
      <c r="O36" s="252"/>
      <c r="P36" s="252"/>
      <c r="Q36" s="252"/>
      <c r="R36" s="252"/>
      <c r="S36" s="252"/>
      <c r="T36" s="252"/>
      <c r="U36" s="252"/>
      <c r="V36" s="252"/>
      <c r="W36" s="252"/>
      <c r="X36" s="252"/>
      <c r="Y36" s="252"/>
      <c r="Z36" s="252"/>
      <c r="AA36" s="252"/>
      <c r="AB36" s="252"/>
      <c r="AC36" s="252"/>
      <c r="AD36" s="252"/>
    </row>
    <row r="37" spans="3:31" ht="6" customHeight="1"/>
    <row r="38" spans="3:31" ht="12" customHeight="1">
      <c r="C38" s="44" t="s">
        <v>190</v>
      </c>
      <c r="E38" s="43" t="s">
        <v>162</v>
      </c>
    </row>
    <row r="39" spans="3:31" ht="6" customHeight="1"/>
    <row r="40" spans="3:31">
      <c r="C40" s="44" t="s">
        <v>315</v>
      </c>
      <c r="E40" s="43" t="s">
        <v>191</v>
      </c>
    </row>
    <row r="41" spans="3:31" ht="6" customHeight="1"/>
    <row r="45" spans="3:31" ht="14.15" customHeight="1">
      <c r="N45" s="49" t="s">
        <v>192</v>
      </c>
      <c r="Q45" s="49"/>
    </row>
    <row r="46" spans="3:31" ht="18" customHeight="1">
      <c r="M46" s="50"/>
      <c r="N46" s="291" t="s">
        <v>69</v>
      </c>
      <c r="O46" s="187"/>
      <c r="P46" s="187"/>
      <c r="Q46" s="188"/>
      <c r="R46" s="295" t="str">
        <f>IF(【入力シート】!J36="","",【入力シート】!J36)</f>
        <v/>
      </c>
      <c r="S46" s="187"/>
      <c r="T46" s="187"/>
      <c r="U46" s="187"/>
      <c r="V46" s="187"/>
      <c r="W46" s="187"/>
      <c r="X46" s="187"/>
      <c r="Y46" s="187"/>
      <c r="Z46" s="187"/>
      <c r="AA46" s="187"/>
      <c r="AB46" s="187"/>
      <c r="AC46" s="187"/>
      <c r="AD46" s="187"/>
      <c r="AE46" s="188"/>
    </row>
    <row r="47" spans="3:31" ht="18" customHeight="1">
      <c r="M47" s="50"/>
      <c r="N47" s="291" t="s">
        <v>71</v>
      </c>
      <c r="O47" s="187"/>
      <c r="P47" s="187"/>
      <c r="Q47" s="188"/>
      <c r="R47" s="295" t="str">
        <f>IF(【入力シート】!J37="","",【入力シート】!J37)</f>
        <v/>
      </c>
      <c r="S47" s="187"/>
      <c r="T47" s="187"/>
      <c r="U47" s="187"/>
      <c r="V47" s="187"/>
      <c r="W47" s="187"/>
      <c r="X47" s="187"/>
      <c r="Y47" s="187"/>
      <c r="Z47" s="187"/>
      <c r="AA47" s="187"/>
      <c r="AB47" s="187"/>
      <c r="AC47" s="187"/>
      <c r="AD47" s="187"/>
      <c r="AE47" s="188"/>
    </row>
    <row r="48" spans="3:31" ht="18" customHeight="1">
      <c r="M48" s="50"/>
      <c r="N48" s="291" t="s">
        <v>73</v>
      </c>
      <c r="O48" s="187"/>
      <c r="P48" s="187"/>
      <c r="Q48" s="188"/>
      <c r="R48" s="300" t="str">
        <f>IF(【入力シート】!J38="","",【入力シート】!J38)</f>
        <v/>
      </c>
      <c r="S48" s="187"/>
      <c r="T48" s="187"/>
      <c r="U48" s="51" t="s">
        <v>193</v>
      </c>
      <c r="V48" s="298" t="str">
        <f>IF(【入力シート】!P38="","",【入力シート】!P38)</f>
        <v/>
      </c>
      <c r="W48" s="187"/>
      <c r="X48" s="187"/>
      <c r="Y48" s="187"/>
      <c r="Z48" s="51" t="s">
        <v>193</v>
      </c>
      <c r="AA48" s="294" t="str">
        <f>IF(【入力シート】!Y38="","",【入力シート】!Y38)</f>
        <v/>
      </c>
      <c r="AB48" s="187"/>
      <c r="AC48" s="187"/>
      <c r="AD48" s="187"/>
      <c r="AE48" s="188"/>
    </row>
    <row r="49" spans="13:31" ht="18" customHeight="1">
      <c r="M49" s="50"/>
      <c r="N49" s="291" t="s">
        <v>75</v>
      </c>
      <c r="O49" s="187"/>
      <c r="P49" s="187"/>
      <c r="Q49" s="188"/>
      <c r="R49" s="295" t="str">
        <f>IF(【入力シート】!J39="","",【入力シート】!J39)</f>
        <v/>
      </c>
      <c r="S49" s="187"/>
      <c r="T49" s="187"/>
      <c r="U49" s="187"/>
      <c r="V49" s="187"/>
      <c r="W49" s="187"/>
      <c r="X49" s="187"/>
      <c r="Y49" s="187"/>
      <c r="Z49" s="187"/>
      <c r="AA49" s="187"/>
      <c r="AB49" s="187"/>
      <c r="AC49" s="187"/>
      <c r="AD49" s="187"/>
      <c r="AE49" s="188"/>
    </row>
  </sheetData>
  <sheetProtection algorithmName="SHA-512" hashValue="nQ8JxMXQKohCzGW21UEjKSHHmxDtfoHHIoPkCMz1tBa0DzgLHksgQA4bVYJMl8ss2c/SELPPA3vS44bTD4RrlA==" saltValue="fdVefW8fhRfzjjrV5a1JNQ==" spinCount="100000" sheet="1" objects="1" scenarios="1" selectLockedCells="1"/>
  <mergeCells count="25">
    <mergeCell ref="P4:AE4"/>
    <mergeCell ref="V48:Y48"/>
    <mergeCell ref="P10:AE10"/>
    <mergeCell ref="Z2:AA2"/>
    <mergeCell ref="B14:AD14"/>
    <mergeCell ref="B17:AD19"/>
    <mergeCell ref="R48:T48"/>
    <mergeCell ref="N46:Q46"/>
    <mergeCell ref="R47:AE47"/>
    <mergeCell ref="L22:S22"/>
    <mergeCell ref="P6:AE8"/>
    <mergeCell ref="N48:Q48"/>
    <mergeCell ref="P12:Z12"/>
    <mergeCell ref="AC2:AD2"/>
    <mergeCell ref="B15:AD15"/>
    <mergeCell ref="E29:AD30"/>
    <mergeCell ref="E35:AD36"/>
    <mergeCell ref="N49:Q49"/>
    <mergeCell ref="A20:AE20"/>
    <mergeCell ref="AA48:AE48"/>
    <mergeCell ref="R49:AE49"/>
    <mergeCell ref="L24:AC26"/>
    <mergeCell ref="E32:AD33"/>
    <mergeCell ref="N47:Q47"/>
    <mergeCell ref="R46:AE46"/>
  </mergeCells>
  <phoneticPr fontId="1"/>
  <pageMargins left="0.7" right="0.7" top="0.75" bottom="0.75" header="0.3" footer="0.3"/>
  <pageSetup paperSize="9" orientation="portrait" r:id="rId1"/>
  <ignoredErrors>
    <ignoredError sqref="C29:D39 D42 C40:D41" numberStoredAsText="1"/>
  </ignoredError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pageSetUpPr fitToPage="1"/>
  </sheetPr>
  <dimension ref="B1:AH33"/>
  <sheetViews>
    <sheetView showGridLines="0" zoomScale="85" zoomScaleNormal="85" zoomScaleSheetLayoutView="100" workbookViewId="0">
      <selection activeCell="H13" sqref="H13:R13"/>
    </sheetView>
  </sheetViews>
  <sheetFormatPr defaultColWidth="8.58203125" defaultRowHeight="13"/>
  <cols>
    <col min="1" max="33" width="2.58203125" style="43" customWidth="1"/>
    <col min="34" max="34" width="8.58203125" style="43" customWidth="1"/>
    <col min="35" max="35" width="11.5" style="43" bestFit="1" customWidth="1"/>
    <col min="36" max="36" width="8.58203125" style="43" customWidth="1"/>
    <col min="37" max="16384" width="8.58203125" style="43"/>
  </cols>
  <sheetData>
    <row r="1" spans="2:31" ht="20.149999999999999" customHeight="1">
      <c r="B1" s="262" t="s">
        <v>95</v>
      </c>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row>
    <row r="2" spans="2:31" ht="25" customHeight="1">
      <c r="B2" s="252"/>
      <c r="C2" s="252"/>
      <c r="D2" s="252"/>
      <c r="E2" s="252"/>
      <c r="F2" s="252"/>
      <c r="G2" s="252"/>
      <c r="H2" s="252"/>
      <c r="I2" s="252"/>
      <c r="J2" s="252"/>
      <c r="K2" s="252"/>
      <c r="L2" s="252"/>
      <c r="M2" s="252"/>
      <c r="N2" s="252"/>
      <c r="O2" s="252"/>
      <c r="P2" s="252"/>
      <c r="Q2" s="252"/>
      <c r="R2" s="252"/>
      <c r="S2" s="252"/>
      <c r="T2" s="252"/>
      <c r="U2" s="252"/>
      <c r="V2" s="252"/>
      <c r="W2" s="252"/>
      <c r="X2" s="252"/>
      <c r="Y2" s="252"/>
      <c r="Z2" s="252"/>
      <c r="AA2" s="252"/>
      <c r="AB2" s="252"/>
      <c r="AC2" s="252"/>
      <c r="AD2" s="252"/>
    </row>
    <row r="3" spans="2:31" ht="18" customHeight="1">
      <c r="C3" s="44"/>
      <c r="U3" s="110" t="str">
        <f>【入力シート】!J8</f>
        <v>令和</v>
      </c>
      <c r="V3" s="110"/>
      <c r="W3" s="266" t="str">
        <f>IF(【入力シート】!L8="","",【入力シート】!L8)</f>
        <v/>
      </c>
      <c r="X3" s="198"/>
      <c r="Y3" s="110" t="s">
        <v>32</v>
      </c>
      <c r="Z3" s="254" t="str">
        <f>IF(【入力シート】!O8="","",【入力シート】!O8)</f>
        <v/>
      </c>
      <c r="AA3" s="198"/>
      <c r="AB3" s="110" t="s">
        <v>33</v>
      </c>
      <c r="AC3" s="254" t="str">
        <f>IF(【入力シート】!S8="","",【入力シート】!S8)</f>
        <v/>
      </c>
      <c r="AD3" s="198"/>
      <c r="AE3" s="110" t="s">
        <v>34</v>
      </c>
    </row>
    <row r="4" spans="2:31" ht="6" customHeight="1"/>
    <row r="5" spans="2:31" ht="18" customHeight="1">
      <c r="C5" s="44"/>
      <c r="L5" s="43" t="s">
        <v>58</v>
      </c>
      <c r="P5" s="261" t="str">
        <f>IF(【入力シート】!J27="","",【入力シート】!J27)</f>
        <v/>
      </c>
      <c r="Q5" s="198"/>
      <c r="R5" s="198"/>
      <c r="S5" s="198"/>
      <c r="T5" s="198"/>
      <c r="U5" s="198"/>
      <c r="V5" s="198"/>
      <c r="W5" s="198"/>
      <c r="X5" s="198"/>
      <c r="Y5" s="198"/>
      <c r="Z5" s="198"/>
      <c r="AA5" s="198"/>
      <c r="AB5" s="198"/>
      <c r="AC5" s="198"/>
      <c r="AD5" s="198"/>
      <c r="AE5" s="198"/>
    </row>
    <row r="6" spans="2:31" ht="12" customHeight="1">
      <c r="B6" s="267" t="str">
        <f>"　杉並区介護職員・介護支援専門員居住支援手当事業補助金交付要綱第４条に基づき定めた就業規則または給与規程等を提出します。"</f>
        <v>　杉並区介護職員・介護支援専門員居住支援手当事業補助金交付要綱第４条に基づき定めた就業規則または給与規程等を提出します。</v>
      </c>
      <c r="C6" s="252"/>
      <c r="D6" s="252"/>
      <c r="E6" s="252"/>
      <c r="F6" s="252"/>
      <c r="G6" s="252"/>
      <c r="H6" s="252"/>
      <c r="I6" s="252"/>
      <c r="J6" s="252"/>
      <c r="K6" s="252"/>
      <c r="L6" s="252"/>
      <c r="M6" s="252"/>
      <c r="N6" s="252"/>
      <c r="O6" s="252"/>
      <c r="P6" s="252"/>
      <c r="Q6" s="252"/>
      <c r="R6" s="252"/>
      <c r="S6" s="252"/>
      <c r="T6" s="252"/>
      <c r="U6" s="252"/>
      <c r="V6" s="252"/>
      <c r="W6" s="252"/>
      <c r="X6" s="252"/>
      <c r="Y6" s="252"/>
      <c r="Z6" s="252"/>
      <c r="AA6" s="252"/>
      <c r="AB6" s="252"/>
      <c r="AC6" s="252"/>
      <c r="AD6" s="252"/>
    </row>
    <row r="7" spans="2:31" ht="12" customHeight="1">
      <c r="B7" s="252"/>
      <c r="C7" s="252"/>
      <c r="D7" s="252"/>
      <c r="E7" s="252"/>
      <c r="F7" s="252"/>
      <c r="G7" s="252"/>
      <c r="H7" s="252"/>
      <c r="I7" s="252"/>
      <c r="J7" s="252"/>
      <c r="K7" s="252"/>
      <c r="L7" s="252"/>
      <c r="M7" s="252"/>
      <c r="N7" s="252"/>
      <c r="O7" s="252"/>
      <c r="P7" s="252"/>
      <c r="Q7" s="252"/>
      <c r="R7" s="252"/>
      <c r="S7" s="252"/>
      <c r="T7" s="252"/>
      <c r="U7" s="252"/>
      <c r="V7" s="252"/>
      <c r="W7" s="252"/>
      <c r="X7" s="252"/>
      <c r="Y7" s="252"/>
      <c r="Z7" s="252"/>
      <c r="AA7" s="252"/>
      <c r="AB7" s="252"/>
      <c r="AC7" s="252"/>
      <c r="AD7" s="252"/>
    </row>
    <row r="8" spans="2:31" ht="12" customHeight="1">
      <c r="B8" s="252"/>
      <c r="C8" s="252"/>
      <c r="D8" s="252"/>
      <c r="E8" s="252"/>
      <c r="F8" s="252"/>
      <c r="G8" s="252"/>
      <c r="H8" s="252"/>
      <c r="I8" s="252"/>
      <c r="J8" s="252"/>
      <c r="K8" s="252"/>
      <c r="L8" s="252"/>
      <c r="M8" s="252"/>
      <c r="N8" s="252"/>
      <c r="O8" s="252"/>
      <c r="P8" s="252"/>
      <c r="Q8" s="252"/>
      <c r="R8" s="252"/>
      <c r="S8" s="252"/>
      <c r="T8" s="252"/>
      <c r="U8" s="252"/>
      <c r="V8" s="252"/>
      <c r="W8" s="252"/>
      <c r="X8" s="252"/>
      <c r="Y8" s="252"/>
      <c r="Z8" s="252"/>
      <c r="AA8" s="252"/>
      <c r="AB8" s="252"/>
      <c r="AC8" s="252"/>
      <c r="AD8" s="252"/>
    </row>
    <row r="9" spans="2:31" ht="12" customHeight="1">
      <c r="B9" s="252"/>
      <c r="C9" s="252"/>
      <c r="D9" s="252"/>
      <c r="E9" s="252"/>
      <c r="F9" s="252"/>
      <c r="G9" s="252"/>
      <c r="H9" s="252"/>
      <c r="I9" s="252"/>
      <c r="J9" s="252"/>
      <c r="K9" s="252"/>
      <c r="L9" s="252"/>
      <c r="M9" s="252"/>
      <c r="N9" s="252"/>
      <c r="O9" s="252"/>
      <c r="P9" s="252"/>
      <c r="Q9" s="252"/>
      <c r="R9" s="252"/>
      <c r="S9" s="252"/>
      <c r="T9" s="252"/>
      <c r="U9" s="252"/>
      <c r="V9" s="252"/>
      <c r="W9" s="252"/>
      <c r="X9" s="252"/>
      <c r="Y9" s="252"/>
      <c r="Z9" s="252"/>
      <c r="AA9" s="252"/>
      <c r="AB9" s="252"/>
      <c r="AC9" s="252"/>
      <c r="AD9" s="252"/>
    </row>
    <row r="10" spans="2:31" ht="15" customHeight="1">
      <c r="B10" s="43" t="s">
        <v>96</v>
      </c>
    </row>
    <row r="11" spans="2:31" ht="13" customHeight="1">
      <c r="B11" s="247" t="s">
        <v>97</v>
      </c>
      <c r="C11" s="212"/>
      <c r="D11" s="212"/>
      <c r="E11" s="212"/>
      <c r="F11" s="212"/>
      <c r="G11" s="213"/>
      <c r="H11" s="247" t="s">
        <v>98</v>
      </c>
      <c r="I11" s="212"/>
      <c r="J11" s="212"/>
      <c r="K11" s="212"/>
      <c r="L11" s="212"/>
      <c r="M11" s="212"/>
      <c r="N11" s="212"/>
      <c r="O11" s="212"/>
      <c r="P11" s="212"/>
      <c r="Q11" s="212"/>
      <c r="R11" s="213"/>
      <c r="S11" s="255" t="s">
        <v>99</v>
      </c>
      <c r="T11" s="212"/>
      <c r="U11" s="212"/>
      <c r="V11" s="212"/>
      <c r="W11" s="212"/>
      <c r="X11" s="212"/>
      <c r="Y11" s="212"/>
      <c r="Z11" s="213"/>
      <c r="AA11" s="247" t="s">
        <v>100</v>
      </c>
      <c r="AB11" s="212"/>
      <c r="AC11" s="212"/>
      <c r="AD11" s="213"/>
    </row>
    <row r="12" spans="2:31" ht="25" customHeight="1">
      <c r="B12" s="214"/>
      <c r="C12" s="198"/>
      <c r="D12" s="198"/>
      <c r="E12" s="198"/>
      <c r="F12" s="198"/>
      <c r="G12" s="199"/>
      <c r="H12" s="214"/>
      <c r="I12" s="198"/>
      <c r="J12" s="198"/>
      <c r="K12" s="198"/>
      <c r="L12" s="198"/>
      <c r="M12" s="198"/>
      <c r="N12" s="198"/>
      <c r="O12" s="198"/>
      <c r="P12" s="198"/>
      <c r="Q12" s="198"/>
      <c r="R12" s="199"/>
      <c r="S12" s="214"/>
      <c r="T12" s="198"/>
      <c r="U12" s="198"/>
      <c r="V12" s="198"/>
      <c r="W12" s="198"/>
      <c r="X12" s="198"/>
      <c r="Y12" s="198"/>
      <c r="Z12" s="199"/>
      <c r="AA12" s="214"/>
      <c r="AB12" s="198"/>
      <c r="AC12" s="198"/>
      <c r="AD12" s="199"/>
    </row>
    <row r="13" spans="2:31" ht="24" customHeight="1">
      <c r="B13" s="244" t="s">
        <v>101</v>
      </c>
      <c r="C13" s="187"/>
      <c r="D13" s="187"/>
      <c r="E13" s="187"/>
      <c r="F13" s="187"/>
      <c r="G13" s="188"/>
      <c r="H13" s="304" t="str">
        <f>IF(①【入力】就業規則等一覧!G13="","",①【入力】就業規則等一覧!G13)</f>
        <v/>
      </c>
      <c r="I13" s="304"/>
      <c r="J13" s="304"/>
      <c r="K13" s="304"/>
      <c r="L13" s="304"/>
      <c r="M13" s="304"/>
      <c r="N13" s="304"/>
      <c r="O13" s="304"/>
      <c r="P13" s="304"/>
      <c r="Q13" s="304"/>
      <c r="R13" s="304"/>
      <c r="S13" s="303" t="str">
        <f>IF(①【入力】就業規則等一覧!R13="","",①【入力】就業規則等一覧!R13)</f>
        <v/>
      </c>
      <c r="T13" s="303"/>
      <c r="U13" s="303"/>
      <c r="V13" s="303"/>
      <c r="W13" s="303"/>
      <c r="X13" s="303"/>
      <c r="Y13" s="303"/>
      <c r="Z13" s="303"/>
      <c r="AA13" s="245" t="str">
        <f>IF(①【入力】就業規則等一覧!Z13="","",①【入力】就業規則等一覧!Z13)</f>
        <v/>
      </c>
      <c r="AB13" s="183"/>
      <c r="AC13" s="183"/>
      <c r="AD13" s="184"/>
    </row>
    <row r="14" spans="2:31" ht="24" customHeight="1">
      <c r="B14" s="244" t="s">
        <v>102</v>
      </c>
      <c r="C14" s="187"/>
      <c r="D14" s="187"/>
      <c r="E14" s="187"/>
      <c r="F14" s="187"/>
      <c r="G14" s="188"/>
      <c r="H14" s="304" t="str">
        <f>IF(①【入力】就業規則等一覧!G14="","",①【入力】就業規則等一覧!G14)</f>
        <v/>
      </c>
      <c r="I14" s="304"/>
      <c r="J14" s="304"/>
      <c r="K14" s="304"/>
      <c r="L14" s="304"/>
      <c r="M14" s="304"/>
      <c r="N14" s="304"/>
      <c r="O14" s="304"/>
      <c r="P14" s="304"/>
      <c r="Q14" s="304"/>
      <c r="R14" s="304"/>
      <c r="S14" s="303" t="str">
        <f>IF(①【入力】就業規則等一覧!R14="","",①【入力】就業規則等一覧!R14)</f>
        <v/>
      </c>
      <c r="T14" s="303"/>
      <c r="U14" s="303"/>
      <c r="V14" s="303"/>
      <c r="W14" s="303"/>
      <c r="X14" s="303"/>
      <c r="Y14" s="303"/>
      <c r="Z14" s="303"/>
      <c r="AA14" s="245" t="str">
        <f>IF(①【入力】就業規則等一覧!Z14="","",①【入力】就業規則等一覧!Z14)</f>
        <v/>
      </c>
      <c r="AB14" s="183"/>
      <c r="AC14" s="183"/>
      <c r="AD14" s="184"/>
    </row>
    <row r="15" spans="2:31" ht="24" customHeight="1">
      <c r="B15" s="244" t="s">
        <v>103</v>
      </c>
      <c r="C15" s="187"/>
      <c r="D15" s="187"/>
      <c r="E15" s="187"/>
      <c r="F15" s="187"/>
      <c r="G15" s="188"/>
      <c r="H15" s="304" t="str">
        <f>IF(①【入力】就業規則等一覧!G15="","",①【入力】就業規則等一覧!G15)</f>
        <v/>
      </c>
      <c r="I15" s="304"/>
      <c r="J15" s="304"/>
      <c r="K15" s="304"/>
      <c r="L15" s="304"/>
      <c r="M15" s="304"/>
      <c r="N15" s="304"/>
      <c r="O15" s="304"/>
      <c r="P15" s="304"/>
      <c r="Q15" s="304"/>
      <c r="R15" s="304"/>
      <c r="S15" s="303" t="str">
        <f>IF(①【入力】就業規則等一覧!R15="","",①【入力】就業規則等一覧!R15)</f>
        <v/>
      </c>
      <c r="T15" s="303"/>
      <c r="U15" s="303"/>
      <c r="V15" s="303"/>
      <c r="W15" s="303"/>
      <c r="X15" s="303"/>
      <c r="Y15" s="303"/>
      <c r="Z15" s="303"/>
      <c r="AA15" s="245" t="str">
        <f>IF(①【入力】就業規則等一覧!Z15="","",①【入力】就業規則等一覧!Z15)</f>
        <v/>
      </c>
      <c r="AB15" s="183"/>
      <c r="AC15" s="183"/>
      <c r="AD15" s="184"/>
    </row>
    <row r="16" spans="2:31" ht="24" customHeight="1">
      <c r="B16" s="244" t="s">
        <v>104</v>
      </c>
      <c r="C16" s="187"/>
      <c r="D16" s="187"/>
      <c r="E16" s="187"/>
      <c r="F16" s="187"/>
      <c r="G16" s="188"/>
      <c r="H16" s="304" t="str">
        <f>IF(①【入力】就業規則等一覧!G16="","",①【入力】就業規則等一覧!G16)</f>
        <v/>
      </c>
      <c r="I16" s="304"/>
      <c r="J16" s="304"/>
      <c r="K16" s="304"/>
      <c r="L16" s="304"/>
      <c r="M16" s="304"/>
      <c r="N16" s="304"/>
      <c r="O16" s="304"/>
      <c r="P16" s="304"/>
      <c r="Q16" s="304"/>
      <c r="R16" s="304"/>
      <c r="S16" s="303" t="str">
        <f>IF(①【入力】就業規則等一覧!R16="","",①【入力】就業規則等一覧!R16)</f>
        <v/>
      </c>
      <c r="T16" s="303"/>
      <c r="U16" s="303"/>
      <c r="V16" s="303"/>
      <c r="W16" s="303"/>
      <c r="X16" s="303"/>
      <c r="Y16" s="303"/>
      <c r="Z16" s="303"/>
      <c r="AA16" s="245" t="str">
        <f>IF(①【入力】就業規則等一覧!Z16="","",①【入力】就業規則等一覧!Z16)</f>
        <v/>
      </c>
      <c r="AB16" s="183"/>
      <c r="AC16" s="183"/>
      <c r="AD16" s="184"/>
    </row>
    <row r="17" spans="2:34" ht="24" customHeight="1">
      <c r="B17" s="244" t="s">
        <v>105</v>
      </c>
      <c r="C17" s="187"/>
      <c r="D17" s="187"/>
      <c r="E17" s="187"/>
      <c r="F17" s="187"/>
      <c r="G17" s="188"/>
      <c r="H17" s="304" t="str">
        <f>IF(①【入力】就業規則等一覧!G17="","",①【入力】就業規則等一覧!G17)</f>
        <v/>
      </c>
      <c r="I17" s="304"/>
      <c r="J17" s="304"/>
      <c r="K17" s="304"/>
      <c r="L17" s="304"/>
      <c r="M17" s="304"/>
      <c r="N17" s="304"/>
      <c r="O17" s="304"/>
      <c r="P17" s="304"/>
      <c r="Q17" s="304"/>
      <c r="R17" s="304"/>
      <c r="S17" s="303" t="str">
        <f>IF(①【入力】就業規則等一覧!R17="","",①【入力】就業規則等一覧!R17)</f>
        <v/>
      </c>
      <c r="T17" s="303"/>
      <c r="U17" s="303"/>
      <c r="V17" s="303"/>
      <c r="W17" s="303"/>
      <c r="X17" s="303"/>
      <c r="Y17" s="303"/>
      <c r="Z17" s="303"/>
      <c r="AA17" s="245" t="str">
        <f>IF(①【入力】就業規則等一覧!Z17="","",①【入力】就業規則等一覧!Z17)</f>
        <v/>
      </c>
      <c r="AB17" s="183"/>
      <c r="AC17" s="183"/>
      <c r="AD17" s="184"/>
    </row>
    <row r="18" spans="2:34" ht="24" customHeight="1">
      <c r="B18" s="244" t="s">
        <v>106</v>
      </c>
      <c r="C18" s="187"/>
      <c r="D18" s="187"/>
      <c r="E18" s="187"/>
      <c r="F18" s="187"/>
      <c r="G18" s="188"/>
      <c r="H18" s="304" t="str">
        <f>IF(①【入力】就業規則等一覧!G18="","",①【入力】就業規則等一覧!G18)</f>
        <v/>
      </c>
      <c r="I18" s="304"/>
      <c r="J18" s="304"/>
      <c r="K18" s="304"/>
      <c r="L18" s="304"/>
      <c r="M18" s="304"/>
      <c r="N18" s="304"/>
      <c r="O18" s="304"/>
      <c r="P18" s="304"/>
      <c r="Q18" s="304"/>
      <c r="R18" s="304"/>
      <c r="S18" s="303" t="str">
        <f>IF(①【入力】就業規則等一覧!R18="","",①【入力】就業規則等一覧!R18)</f>
        <v/>
      </c>
      <c r="T18" s="303"/>
      <c r="U18" s="303"/>
      <c r="V18" s="303"/>
      <c r="W18" s="303"/>
      <c r="X18" s="303"/>
      <c r="Y18" s="303"/>
      <c r="Z18" s="303"/>
      <c r="AA18" s="245" t="str">
        <f>IF(①【入力】就業規則等一覧!Z18="","",①【入力】就業規則等一覧!Z18)</f>
        <v/>
      </c>
      <c r="AB18" s="183"/>
      <c r="AC18" s="183"/>
      <c r="AD18" s="184"/>
    </row>
    <row r="19" spans="2:34" ht="24" customHeight="1">
      <c r="B19" s="244" t="s">
        <v>107</v>
      </c>
      <c r="C19" s="187"/>
      <c r="D19" s="187"/>
      <c r="E19" s="187"/>
      <c r="F19" s="187"/>
      <c r="G19" s="188"/>
      <c r="H19" s="304" t="str">
        <f>IF(①【入力】就業規則等一覧!G19="","",①【入力】就業規則等一覧!G19)</f>
        <v/>
      </c>
      <c r="I19" s="304"/>
      <c r="J19" s="304"/>
      <c r="K19" s="304"/>
      <c r="L19" s="304"/>
      <c r="M19" s="304"/>
      <c r="N19" s="304"/>
      <c r="O19" s="304"/>
      <c r="P19" s="304"/>
      <c r="Q19" s="304"/>
      <c r="R19" s="304"/>
      <c r="S19" s="303" t="str">
        <f>IF(①【入力】就業規則等一覧!R19="","",①【入力】就業規則等一覧!R19)</f>
        <v/>
      </c>
      <c r="T19" s="303"/>
      <c r="U19" s="303"/>
      <c r="V19" s="303"/>
      <c r="W19" s="303"/>
      <c r="X19" s="303"/>
      <c r="Y19" s="303"/>
      <c r="Z19" s="303"/>
      <c r="AA19" s="245" t="str">
        <f>IF(①【入力】就業規則等一覧!Z19="","",①【入力】就業規則等一覧!Z19)</f>
        <v/>
      </c>
      <c r="AB19" s="183"/>
      <c r="AC19" s="183"/>
      <c r="AD19" s="184"/>
    </row>
    <row r="20" spans="2:34" ht="24" customHeight="1">
      <c r="B20" s="244" t="s">
        <v>108</v>
      </c>
      <c r="C20" s="187"/>
      <c r="D20" s="187"/>
      <c r="E20" s="187"/>
      <c r="F20" s="187"/>
      <c r="G20" s="188"/>
      <c r="H20" s="304" t="str">
        <f>IF(①【入力】就業規則等一覧!G20="","",①【入力】就業規則等一覧!G20)</f>
        <v/>
      </c>
      <c r="I20" s="304"/>
      <c r="J20" s="304"/>
      <c r="K20" s="304"/>
      <c r="L20" s="304"/>
      <c r="M20" s="304"/>
      <c r="N20" s="304"/>
      <c r="O20" s="304"/>
      <c r="P20" s="304"/>
      <c r="Q20" s="304"/>
      <c r="R20" s="304"/>
      <c r="S20" s="303" t="str">
        <f>IF(①【入力】就業規則等一覧!R20="","",①【入力】就業規則等一覧!R20)</f>
        <v/>
      </c>
      <c r="T20" s="303"/>
      <c r="U20" s="303"/>
      <c r="V20" s="303"/>
      <c r="W20" s="303"/>
      <c r="X20" s="303"/>
      <c r="Y20" s="303"/>
      <c r="Z20" s="303"/>
      <c r="AA20" s="245" t="str">
        <f>IF(①【入力】就業規則等一覧!Z20="","",①【入力】就業規則等一覧!Z20)</f>
        <v/>
      </c>
      <c r="AB20" s="183"/>
      <c r="AC20" s="183"/>
      <c r="AD20" s="184"/>
    </row>
    <row r="21" spans="2:34" ht="24" customHeight="1">
      <c r="B21" s="244" t="s">
        <v>109</v>
      </c>
      <c r="C21" s="187"/>
      <c r="D21" s="187"/>
      <c r="E21" s="187"/>
      <c r="F21" s="187"/>
      <c r="G21" s="188"/>
      <c r="H21" s="304" t="str">
        <f>IF(①【入力】就業規則等一覧!G21="","",①【入力】就業規則等一覧!G21)</f>
        <v/>
      </c>
      <c r="I21" s="304"/>
      <c r="J21" s="304"/>
      <c r="K21" s="304"/>
      <c r="L21" s="304"/>
      <c r="M21" s="304"/>
      <c r="N21" s="304"/>
      <c r="O21" s="304"/>
      <c r="P21" s="304"/>
      <c r="Q21" s="304"/>
      <c r="R21" s="304"/>
      <c r="S21" s="303" t="str">
        <f>IF(①【入力】就業規則等一覧!R21="","",①【入力】就業規則等一覧!R21)</f>
        <v/>
      </c>
      <c r="T21" s="303"/>
      <c r="U21" s="303"/>
      <c r="V21" s="303"/>
      <c r="W21" s="303"/>
      <c r="X21" s="303"/>
      <c r="Y21" s="303"/>
      <c r="Z21" s="303"/>
      <c r="AA21" s="245" t="str">
        <f>IF(①【入力】就業規則等一覧!Z21="","",①【入力】就業規則等一覧!Z21)</f>
        <v/>
      </c>
      <c r="AB21" s="183"/>
      <c r="AC21" s="183"/>
      <c r="AD21" s="184"/>
    </row>
    <row r="22" spans="2:34" ht="24" customHeight="1">
      <c r="B22" s="244" t="s">
        <v>110</v>
      </c>
      <c r="C22" s="187"/>
      <c r="D22" s="187"/>
      <c r="E22" s="187"/>
      <c r="F22" s="187"/>
      <c r="G22" s="188"/>
      <c r="H22" s="304" t="str">
        <f>IF(①【入力】就業規則等一覧!G22="","",①【入力】就業規則等一覧!G22)</f>
        <v/>
      </c>
      <c r="I22" s="304"/>
      <c r="J22" s="304"/>
      <c r="K22" s="304"/>
      <c r="L22" s="304"/>
      <c r="M22" s="304"/>
      <c r="N22" s="304"/>
      <c r="O22" s="304"/>
      <c r="P22" s="304"/>
      <c r="Q22" s="304"/>
      <c r="R22" s="304"/>
      <c r="S22" s="303" t="str">
        <f>IF(①【入力】就業規則等一覧!R22="","",①【入力】就業規則等一覧!R22)</f>
        <v/>
      </c>
      <c r="T22" s="303"/>
      <c r="U22" s="303"/>
      <c r="V22" s="303"/>
      <c r="W22" s="303"/>
      <c r="X22" s="303"/>
      <c r="Y22" s="303"/>
      <c r="Z22" s="303"/>
      <c r="AA22" s="245" t="str">
        <f>IF(①【入力】就業規則等一覧!Z22="","",①【入力】就業規則等一覧!Z22)</f>
        <v/>
      </c>
      <c r="AB22" s="183"/>
      <c r="AC22" s="183"/>
      <c r="AD22" s="184"/>
    </row>
    <row r="23" spans="2:34" ht="24" customHeight="1">
      <c r="B23" s="244" t="s">
        <v>111</v>
      </c>
      <c r="C23" s="187"/>
      <c r="D23" s="187"/>
      <c r="E23" s="187"/>
      <c r="F23" s="187"/>
      <c r="G23" s="188"/>
      <c r="H23" s="304" t="str">
        <f>IF(①【入力】就業規則等一覧!G23="","",①【入力】就業規則等一覧!G23)</f>
        <v/>
      </c>
      <c r="I23" s="304"/>
      <c r="J23" s="304"/>
      <c r="K23" s="304"/>
      <c r="L23" s="304"/>
      <c r="M23" s="304"/>
      <c r="N23" s="304"/>
      <c r="O23" s="304"/>
      <c r="P23" s="304"/>
      <c r="Q23" s="304"/>
      <c r="R23" s="304"/>
      <c r="S23" s="303" t="str">
        <f>IF(①【入力】就業規則等一覧!R23="","",①【入力】就業規則等一覧!R23)</f>
        <v/>
      </c>
      <c r="T23" s="303"/>
      <c r="U23" s="303"/>
      <c r="V23" s="303"/>
      <c r="W23" s="303"/>
      <c r="X23" s="303"/>
      <c r="Y23" s="303"/>
      <c r="Z23" s="303"/>
      <c r="AA23" s="245" t="str">
        <f>IF(①【入力】就業規則等一覧!Z23="","",①【入力】就業規則等一覧!Z23)</f>
        <v/>
      </c>
      <c r="AB23" s="183"/>
      <c r="AC23" s="183"/>
      <c r="AD23" s="184"/>
    </row>
    <row r="24" spans="2:34" ht="24" customHeight="1">
      <c r="B24" s="244" t="s">
        <v>112</v>
      </c>
      <c r="C24" s="187"/>
      <c r="D24" s="187"/>
      <c r="E24" s="187"/>
      <c r="F24" s="187"/>
      <c r="G24" s="188"/>
      <c r="H24" s="304" t="str">
        <f>IF(①【入力】就業規則等一覧!G24="","",①【入力】就業規則等一覧!G24)</f>
        <v/>
      </c>
      <c r="I24" s="304"/>
      <c r="J24" s="304"/>
      <c r="K24" s="304"/>
      <c r="L24" s="304"/>
      <c r="M24" s="304"/>
      <c r="N24" s="304"/>
      <c r="O24" s="304"/>
      <c r="P24" s="304"/>
      <c r="Q24" s="304"/>
      <c r="R24" s="304"/>
      <c r="S24" s="303" t="str">
        <f>IF(①【入力】就業規則等一覧!R24="","",①【入力】就業規則等一覧!R24)</f>
        <v/>
      </c>
      <c r="T24" s="303"/>
      <c r="U24" s="303"/>
      <c r="V24" s="303"/>
      <c r="W24" s="303"/>
      <c r="X24" s="303"/>
      <c r="Y24" s="303"/>
      <c r="Z24" s="303"/>
      <c r="AA24" s="245" t="str">
        <f>IF(①【入力】就業規則等一覧!Z24="","",①【入力】就業規則等一覧!Z24)</f>
        <v/>
      </c>
      <c r="AB24" s="183"/>
      <c r="AC24" s="183"/>
      <c r="AD24" s="184"/>
    </row>
    <row r="25" spans="2:34" ht="24" customHeight="1">
      <c r="B25" s="244" t="s">
        <v>113</v>
      </c>
      <c r="C25" s="187"/>
      <c r="D25" s="187"/>
      <c r="E25" s="187"/>
      <c r="F25" s="187"/>
      <c r="G25" s="188"/>
      <c r="H25" s="304" t="str">
        <f>IF(①【入力】就業規則等一覧!G25="","",①【入力】就業規則等一覧!G25)</f>
        <v/>
      </c>
      <c r="I25" s="304"/>
      <c r="J25" s="304"/>
      <c r="K25" s="304"/>
      <c r="L25" s="304"/>
      <c r="M25" s="304"/>
      <c r="N25" s="304"/>
      <c r="O25" s="304"/>
      <c r="P25" s="304"/>
      <c r="Q25" s="304"/>
      <c r="R25" s="304"/>
      <c r="S25" s="303" t="str">
        <f>IF(①【入力】就業規則等一覧!R25="","",①【入力】就業規則等一覧!R25)</f>
        <v/>
      </c>
      <c r="T25" s="303"/>
      <c r="U25" s="303"/>
      <c r="V25" s="303"/>
      <c r="W25" s="303"/>
      <c r="X25" s="303"/>
      <c r="Y25" s="303"/>
      <c r="Z25" s="303"/>
      <c r="AA25" s="245" t="str">
        <f>IF(①【入力】就業規則等一覧!Z25="","",①【入力】就業規則等一覧!Z25)</f>
        <v/>
      </c>
      <c r="AB25" s="183"/>
      <c r="AC25" s="183"/>
      <c r="AD25" s="184"/>
    </row>
    <row r="26" spans="2:34" ht="24" customHeight="1">
      <c r="B26" s="244" t="s">
        <v>114</v>
      </c>
      <c r="C26" s="187"/>
      <c r="D26" s="187"/>
      <c r="E26" s="187"/>
      <c r="F26" s="187"/>
      <c r="G26" s="188"/>
      <c r="H26" s="304" t="str">
        <f>IF(①【入力】就業規則等一覧!G26="","",①【入力】就業規則等一覧!G26)</f>
        <v/>
      </c>
      <c r="I26" s="304"/>
      <c r="J26" s="304"/>
      <c r="K26" s="304"/>
      <c r="L26" s="304"/>
      <c r="M26" s="304"/>
      <c r="N26" s="304"/>
      <c r="O26" s="304"/>
      <c r="P26" s="304"/>
      <c r="Q26" s="304"/>
      <c r="R26" s="304"/>
      <c r="S26" s="303" t="str">
        <f>IF(①【入力】就業規則等一覧!R26="","",①【入力】就業規則等一覧!R26)</f>
        <v/>
      </c>
      <c r="T26" s="303"/>
      <c r="U26" s="303"/>
      <c r="V26" s="303"/>
      <c r="W26" s="303"/>
      <c r="X26" s="303"/>
      <c r="Y26" s="303"/>
      <c r="Z26" s="303"/>
      <c r="AA26" s="245" t="str">
        <f>IF(①【入力】就業規則等一覧!Z26="","",①【入力】就業規則等一覧!Z26)</f>
        <v/>
      </c>
      <c r="AB26" s="183"/>
      <c r="AC26" s="183"/>
      <c r="AD26" s="184"/>
    </row>
    <row r="27" spans="2:34" ht="24" customHeight="1">
      <c r="B27" s="244" t="s">
        <v>115</v>
      </c>
      <c r="C27" s="187"/>
      <c r="D27" s="187"/>
      <c r="E27" s="187"/>
      <c r="F27" s="187"/>
      <c r="G27" s="188"/>
      <c r="H27" s="304" t="str">
        <f>IF(①【入力】就業規則等一覧!G27="","",①【入力】就業規則等一覧!G27)</f>
        <v/>
      </c>
      <c r="I27" s="304"/>
      <c r="J27" s="304"/>
      <c r="K27" s="304"/>
      <c r="L27" s="304"/>
      <c r="M27" s="304"/>
      <c r="N27" s="304"/>
      <c r="O27" s="304"/>
      <c r="P27" s="304"/>
      <c r="Q27" s="304"/>
      <c r="R27" s="304"/>
      <c r="S27" s="303" t="str">
        <f>IF(①【入力】就業規則等一覧!R27="","",①【入力】就業規則等一覧!R27)</f>
        <v/>
      </c>
      <c r="T27" s="303"/>
      <c r="U27" s="303"/>
      <c r="V27" s="303"/>
      <c r="W27" s="303"/>
      <c r="X27" s="303"/>
      <c r="Y27" s="303"/>
      <c r="Z27" s="303"/>
      <c r="AA27" s="245" t="str">
        <f>IF(①【入力】就業規則等一覧!Z27="","",①【入力】就業規則等一覧!Z27)</f>
        <v/>
      </c>
      <c r="AB27" s="183"/>
      <c r="AC27" s="183"/>
      <c r="AD27" s="184"/>
    </row>
    <row r="28" spans="2:34" ht="25" customHeight="1">
      <c r="B28" s="251" t="s">
        <v>116</v>
      </c>
      <c r="C28" s="212"/>
      <c r="D28" s="212"/>
      <c r="E28" s="212"/>
      <c r="F28" s="212"/>
      <c r="G28" s="212"/>
      <c r="H28" s="212"/>
      <c r="I28" s="212"/>
      <c r="J28" s="212"/>
      <c r="K28" s="212"/>
      <c r="L28" s="212"/>
      <c r="M28" s="212"/>
      <c r="N28" s="212"/>
      <c r="O28" s="212"/>
      <c r="P28" s="212"/>
      <c r="Q28" s="212"/>
      <c r="R28" s="212"/>
      <c r="S28" s="212"/>
      <c r="T28" s="212"/>
      <c r="U28" s="212"/>
      <c r="V28" s="212"/>
      <c r="W28" s="212"/>
      <c r="X28" s="212"/>
      <c r="Y28" s="212"/>
      <c r="Z28" s="212"/>
      <c r="AA28" s="212"/>
      <c r="AB28" s="212"/>
      <c r="AC28" s="212"/>
      <c r="AD28" s="212"/>
      <c r="AH28" s="111"/>
    </row>
    <row r="29" spans="2:34" ht="25" customHeight="1">
      <c r="B29" s="252"/>
      <c r="C29" s="252"/>
      <c r="D29" s="252"/>
      <c r="E29" s="252"/>
      <c r="F29" s="252"/>
      <c r="G29" s="252"/>
      <c r="H29" s="252"/>
      <c r="I29" s="252"/>
      <c r="J29" s="252"/>
      <c r="K29" s="252"/>
      <c r="L29" s="252"/>
      <c r="M29" s="252"/>
      <c r="N29" s="252"/>
      <c r="O29" s="252"/>
      <c r="P29" s="252"/>
      <c r="Q29" s="252"/>
      <c r="R29" s="252"/>
      <c r="S29" s="252"/>
      <c r="T29" s="252"/>
      <c r="U29" s="252"/>
      <c r="V29" s="252"/>
      <c r="W29" s="252"/>
      <c r="X29" s="252"/>
      <c r="Y29" s="252"/>
      <c r="Z29" s="252"/>
      <c r="AA29" s="252"/>
      <c r="AB29" s="252"/>
      <c r="AC29" s="252"/>
      <c r="AD29" s="252"/>
    </row>
    <row r="30" spans="2:34" ht="13" customHeight="1">
      <c r="B30" s="247" t="s">
        <v>97</v>
      </c>
      <c r="C30" s="212"/>
      <c r="D30" s="212"/>
      <c r="E30" s="212"/>
      <c r="F30" s="212"/>
      <c r="G30" s="213"/>
      <c r="H30" s="256" t="s">
        <v>117</v>
      </c>
      <c r="I30" s="212"/>
      <c r="J30" s="212"/>
      <c r="K30" s="212"/>
      <c r="L30" s="212"/>
      <c r="M30" s="212"/>
      <c r="N30" s="212"/>
      <c r="O30" s="212"/>
      <c r="P30" s="212"/>
      <c r="Q30" s="212"/>
      <c r="R30" s="212"/>
      <c r="S30" s="212"/>
      <c r="T30" s="212"/>
      <c r="U30" s="212"/>
      <c r="V30" s="212"/>
      <c r="W30" s="212"/>
      <c r="X30" s="212"/>
      <c r="Y30" s="212"/>
      <c r="Z30" s="212"/>
      <c r="AA30" s="247" t="s">
        <v>100</v>
      </c>
      <c r="AB30" s="212"/>
      <c r="AC30" s="212"/>
      <c r="AD30" s="213"/>
    </row>
    <row r="31" spans="2:34" ht="13" customHeight="1">
      <c r="B31" s="214"/>
      <c r="C31" s="198"/>
      <c r="D31" s="198"/>
      <c r="E31" s="198"/>
      <c r="F31" s="198"/>
      <c r="G31" s="199"/>
      <c r="H31" s="214"/>
      <c r="I31" s="198"/>
      <c r="J31" s="198"/>
      <c r="K31" s="198"/>
      <c r="L31" s="198"/>
      <c r="M31" s="198"/>
      <c r="N31" s="198"/>
      <c r="O31" s="198"/>
      <c r="P31" s="198"/>
      <c r="Q31" s="198"/>
      <c r="R31" s="198"/>
      <c r="S31" s="198"/>
      <c r="T31" s="198"/>
      <c r="U31" s="198"/>
      <c r="V31" s="198"/>
      <c r="W31" s="198"/>
      <c r="X31" s="198"/>
      <c r="Y31" s="198"/>
      <c r="Z31" s="198"/>
      <c r="AA31" s="214"/>
      <c r="AB31" s="198"/>
      <c r="AC31" s="198"/>
      <c r="AD31" s="199"/>
    </row>
    <row r="32" spans="2:34" ht="24" customHeight="1">
      <c r="B32" s="305" t="s">
        <v>118</v>
      </c>
      <c r="C32" s="187"/>
      <c r="D32" s="187"/>
      <c r="E32" s="187"/>
      <c r="F32" s="187"/>
      <c r="G32" s="188"/>
      <c r="H32" s="260" t="s">
        <v>119</v>
      </c>
      <c r="I32" s="187"/>
      <c r="J32" s="187"/>
      <c r="K32" s="187"/>
      <c r="L32" s="187"/>
      <c r="M32" s="187"/>
      <c r="N32" s="187"/>
      <c r="O32" s="187"/>
      <c r="P32" s="187"/>
      <c r="Q32" s="187"/>
      <c r="R32" s="187"/>
      <c r="S32" s="187"/>
      <c r="T32" s="187"/>
      <c r="U32" s="187"/>
      <c r="V32" s="187"/>
      <c r="W32" s="187"/>
      <c r="X32" s="187"/>
      <c r="Y32" s="187"/>
      <c r="Z32" s="187"/>
      <c r="AA32" s="245" t="str">
        <f>IF(①【入力】就業規則等一覧!Z32="","",①【入力】就業規則等一覧!Z32)</f>
        <v/>
      </c>
      <c r="AB32" s="183"/>
      <c r="AC32" s="183"/>
      <c r="AD32" s="184"/>
    </row>
    <row r="33" spans="2:30" ht="24" customHeight="1">
      <c r="B33" s="305" t="s">
        <v>120</v>
      </c>
      <c r="C33" s="187"/>
      <c r="D33" s="187"/>
      <c r="E33" s="187"/>
      <c r="F33" s="187"/>
      <c r="G33" s="188"/>
      <c r="H33" s="260" t="s">
        <v>121</v>
      </c>
      <c r="I33" s="187"/>
      <c r="J33" s="187"/>
      <c r="K33" s="187"/>
      <c r="L33" s="187"/>
      <c r="M33" s="187"/>
      <c r="N33" s="187"/>
      <c r="O33" s="187"/>
      <c r="P33" s="187"/>
      <c r="Q33" s="187"/>
      <c r="R33" s="187"/>
      <c r="S33" s="187"/>
      <c r="T33" s="187"/>
      <c r="U33" s="187"/>
      <c r="V33" s="187"/>
      <c r="W33" s="187"/>
      <c r="X33" s="187"/>
      <c r="Y33" s="187"/>
      <c r="Z33" s="187"/>
      <c r="AA33" s="245" t="str">
        <f>IF(①【入力】就業規則等一覧!Z33="","",①【入力】就業規則等一覧!Z33)</f>
        <v/>
      </c>
      <c r="AB33" s="183"/>
      <c r="AC33" s="183"/>
      <c r="AD33" s="184"/>
    </row>
  </sheetData>
  <sheetProtection algorithmName="SHA-512" hashValue="YYzr4ilV8oghM2o9pVr43Yo/V+PHgju1BASJcvZKN4LqQy0aW7xe7kot7R4esk35ulymz1LZW6EI+/dINfb8+g==" saltValue="w4SxRgeWy4elz3kyWj4mkA==" spinCount="100000" sheet="1" objects="1" scenarios="1" selectLockedCells="1"/>
  <mergeCells count="80">
    <mergeCell ref="B1:AD2"/>
    <mergeCell ref="H21:R21"/>
    <mergeCell ref="S14:Z14"/>
    <mergeCell ref="S23:Z23"/>
    <mergeCell ref="S13:Z13"/>
    <mergeCell ref="B20:G20"/>
    <mergeCell ref="S15:Z15"/>
    <mergeCell ref="AA20:AD20"/>
    <mergeCell ref="W3:X3"/>
    <mergeCell ref="B6:AD9"/>
    <mergeCell ref="B11:G12"/>
    <mergeCell ref="AC3:AD3"/>
    <mergeCell ref="B17:G17"/>
    <mergeCell ref="B19:G19"/>
    <mergeCell ref="B15:G15"/>
    <mergeCell ref="AA19:AD19"/>
    <mergeCell ref="B24:G24"/>
    <mergeCell ref="H16:R16"/>
    <mergeCell ref="B32:G32"/>
    <mergeCell ref="S24:Z24"/>
    <mergeCell ref="B26:G26"/>
    <mergeCell ref="H22:R22"/>
    <mergeCell ref="B16:G16"/>
    <mergeCell ref="B18:G18"/>
    <mergeCell ref="H20:R20"/>
    <mergeCell ref="S22:Z22"/>
    <mergeCell ref="H32:Z32"/>
    <mergeCell ref="B23:G23"/>
    <mergeCell ref="B22:G22"/>
    <mergeCell ref="B21:G21"/>
    <mergeCell ref="H24:R24"/>
    <mergeCell ref="H26:R26"/>
    <mergeCell ref="H33:Z33"/>
    <mergeCell ref="AA17:AD17"/>
    <mergeCell ref="P5:AE5"/>
    <mergeCell ref="AA11:AD12"/>
    <mergeCell ref="H11:R12"/>
    <mergeCell ref="S27:Z27"/>
    <mergeCell ref="AA33:AD33"/>
    <mergeCell ref="H13:R13"/>
    <mergeCell ref="AA26:AD26"/>
    <mergeCell ref="H15:R15"/>
    <mergeCell ref="AA16:AD16"/>
    <mergeCell ref="AA25:AD25"/>
    <mergeCell ref="H18:R18"/>
    <mergeCell ref="S26:Z26"/>
    <mergeCell ref="AA23:AD23"/>
    <mergeCell ref="H27:R27"/>
    <mergeCell ref="B13:G13"/>
    <mergeCell ref="B33:G33"/>
    <mergeCell ref="Z3:AA3"/>
    <mergeCell ref="H17:R17"/>
    <mergeCell ref="AA13:AD13"/>
    <mergeCell ref="S19:Z19"/>
    <mergeCell ref="H19:R19"/>
    <mergeCell ref="AA15:AD15"/>
    <mergeCell ref="S11:Z12"/>
    <mergeCell ref="B25:G25"/>
    <mergeCell ref="S20:Z20"/>
    <mergeCell ref="B27:G27"/>
    <mergeCell ref="H30:Z31"/>
    <mergeCell ref="H14:R14"/>
    <mergeCell ref="H23:R23"/>
    <mergeCell ref="S25:Z25"/>
    <mergeCell ref="B14:G14"/>
    <mergeCell ref="AA18:AD18"/>
    <mergeCell ref="S16:Z16"/>
    <mergeCell ref="B30:G31"/>
    <mergeCell ref="AA32:AD32"/>
    <mergeCell ref="AA14:AD14"/>
    <mergeCell ref="S17:Z17"/>
    <mergeCell ref="AA30:AD31"/>
    <mergeCell ref="B28:AD29"/>
    <mergeCell ref="AA27:AD27"/>
    <mergeCell ref="AA24:AD24"/>
    <mergeCell ref="S18:Z18"/>
    <mergeCell ref="H25:R25"/>
    <mergeCell ref="AA22:AD22"/>
    <mergeCell ref="S21:Z21"/>
    <mergeCell ref="AA21:AD21"/>
  </mergeCells>
  <phoneticPr fontId="1"/>
  <printOptions horizontalCentered="1"/>
  <pageMargins left="0.70866141732283472" right="0.70866141732283472" top="0.74803149606299213" bottom="0.74803149606299213" header="0.31496062992125978" footer="0.31496062992125978"/>
  <pageSetup paperSize="9" scale="92" orientation="portrait"/>
  <ignoredErrors>
    <ignoredError sqref="H13:AD27 AA32:AD33" unlockedFormula="1"/>
    <ignoredError sqref="B32:G33" numberStoredAsText="1"/>
  </ignoredErrors>
  <legacyDrawing r:id="rId1"/>
  <extLst>
    <ext xmlns:x14="http://schemas.microsoft.com/office/spreadsheetml/2009/9/main" uri="{78C0D931-6437-407d-A8EE-F0AAD7539E65}">
      <x14:conditionalFormattings>
        <x14:conditionalFormatting xmlns:xm="http://schemas.microsoft.com/office/excel/2006/main">
          <x14:cfRule type="expression" priority="6" id="{394FD5C7-DA65-4543-A347-C94A2793BE6B}">
            <xm:f>①【入力】就業規則等一覧!G13&lt;&gt;H13</xm:f>
            <x14:dxf>
              <fill>
                <patternFill>
                  <bgColor rgb="FFFFFF00"/>
                </patternFill>
              </fill>
            </x14:dxf>
          </x14:cfRule>
          <xm:sqref>H13:H27 S13:S27</xm:sqref>
        </x14:conditionalFormatting>
        <x14:conditionalFormatting xmlns:xm="http://schemas.microsoft.com/office/excel/2006/main">
          <x14:cfRule type="expression" priority="2" id="{E1F0D368-DF8C-4166-AAD1-D1D616383195}">
            <xm:f>①【入力】就業規則等一覧!$Z$13&lt;&gt;$AA$13</xm:f>
            <x14:dxf>
              <font>
                <color rgb="FFFFFF00"/>
              </font>
              <fill>
                <patternFill>
                  <bgColor rgb="FFFFFF00"/>
                </patternFill>
              </fill>
            </x14:dxf>
          </x14:cfRule>
          <xm:sqref>AA13:AD27</xm:sqref>
        </x14:conditionalFormatting>
        <x14:conditionalFormatting xmlns:xm="http://schemas.microsoft.com/office/excel/2006/main">
          <x14:cfRule type="expression" priority="1" id="{55DDA805-ADCE-4BE8-BF76-3776909AED67}">
            <xm:f>①【入力】就業規則等一覧!$Z$32&lt;&gt;$AA$32</xm:f>
            <x14:dxf>
              <fill>
                <patternFill>
                  <bgColor rgb="FFFFFF00"/>
                </patternFill>
              </fill>
            </x14:dxf>
          </x14:cfRule>
          <xm:sqref>AA32:AD33</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6A9C5-AE68-4452-9CC6-FD72E3EA7194}">
  <sheetPr>
    <pageSetUpPr fitToPage="1"/>
  </sheetPr>
  <dimension ref="A1:W116"/>
  <sheetViews>
    <sheetView showGridLines="0" zoomScale="70" zoomScaleNormal="70" zoomScaleSheetLayoutView="80" workbookViewId="0">
      <pane xSplit="1" ySplit="12" topLeftCell="C13" activePane="bottomRight" state="frozen"/>
      <selection activeCell="H9" sqref="H9"/>
      <selection pane="topRight" activeCell="H9" sqref="H9"/>
      <selection pane="bottomLeft" activeCell="H9" sqref="H9"/>
      <selection pane="bottomRight" activeCell="M13" sqref="M13"/>
    </sheetView>
  </sheetViews>
  <sheetFormatPr defaultColWidth="9" defaultRowHeight="18" customHeight="1"/>
  <cols>
    <col min="1" max="1" width="5" style="4" bestFit="1" customWidth="1"/>
    <col min="2" max="2" width="28.25" style="4" hidden="1" customWidth="1"/>
    <col min="3" max="3" width="13.58203125" style="4" customWidth="1"/>
    <col min="4" max="4" width="21.33203125" style="4" customWidth="1"/>
    <col min="5" max="5" width="41.58203125" style="4" customWidth="1"/>
    <col min="6" max="6" width="9" style="4" customWidth="1"/>
    <col min="7" max="8" width="9" style="5" customWidth="1"/>
    <col min="9" max="9" width="14.58203125" style="6" customWidth="1"/>
    <col min="10" max="10" width="14" style="7" bestFit="1" customWidth="1"/>
    <col min="11" max="11" width="10.5" style="4" customWidth="1"/>
    <col min="12" max="12" width="25.58203125" style="5" customWidth="1"/>
    <col min="13" max="13" width="8.75" style="5" customWidth="1"/>
    <col min="14" max="14" width="15.58203125" style="8" customWidth="1"/>
    <col min="15" max="15" width="12.5" style="8" customWidth="1"/>
    <col min="16" max="16" width="10.08203125" style="8" customWidth="1"/>
    <col min="17" max="17" width="13.58203125" style="5" customWidth="1"/>
    <col min="18" max="18" width="14.33203125" style="4" customWidth="1"/>
    <col min="19" max="19" width="29.08203125" style="5" customWidth="1"/>
    <col min="20" max="20" width="9.33203125" style="5" customWidth="1"/>
    <col min="21" max="21" width="13.83203125" style="5" customWidth="1"/>
    <col min="22" max="25" width="9" style="5" customWidth="1"/>
    <col min="26" max="16384" width="9" style="5"/>
  </cols>
  <sheetData>
    <row r="1" spans="1:23" ht="5.5" customHeight="1"/>
    <row r="2" spans="1:23" ht="26.5" customHeight="1">
      <c r="A2" s="27" t="str">
        <f>【入力シート】!C1&amp;【入力シート】!D1&amp;"年度杉並区介護職員・介護支援専門員居住支援手当事業補助金変更交付申請対象職員一覧"</f>
        <v>令和８年度杉並区介護職員・介護支援専門員居住支援手当事業補助金変更交付申請対象職員一覧</v>
      </c>
      <c r="B2" s="9"/>
      <c r="P2" s="92"/>
      <c r="Q2" s="93" t="s">
        <v>304</v>
      </c>
    </row>
    <row r="3" spans="1:23" s="96" customFormat="1" ht="28.5" customHeight="1">
      <c r="A3" s="94"/>
      <c r="B3" s="94"/>
      <c r="C3" s="95" t="s">
        <v>123</v>
      </c>
      <c r="D3" s="272" t="str">
        <f>IF(【入力シート】!J27="","",【入力シート】!J27)</f>
        <v/>
      </c>
      <c r="E3" s="198"/>
      <c r="F3" s="94"/>
      <c r="I3" s="97"/>
      <c r="J3" s="98"/>
      <c r="K3" s="94"/>
      <c r="R3" s="94"/>
    </row>
    <row r="4" spans="1:23" ht="18" customHeight="1">
      <c r="L4" s="99"/>
      <c r="N4" s="5"/>
      <c r="O4" s="5"/>
      <c r="P4" s="100" t="s">
        <v>124</v>
      </c>
      <c r="Q4" s="34">
        <f>SUM(Q13:Q112)</f>
        <v>0</v>
      </c>
    </row>
    <row r="5" spans="1:23" ht="18" customHeight="1">
      <c r="C5" s="12" t="str">
        <f>IF(COUNTIF(T13:T112,"月数オーバー！")&gt;0,"※黄色の行は申請対象月数が12か月を超えています。修正してから印刷してください。","")</f>
        <v/>
      </c>
      <c r="N5" s="5"/>
      <c r="O5" s="5"/>
      <c r="P5" s="100" t="s">
        <v>125</v>
      </c>
      <c r="Q5" s="34">
        <f>ROUNDUP(Q4*0.15,0)</f>
        <v>0</v>
      </c>
    </row>
    <row r="6" spans="1:23" ht="18" customHeight="1" thickBot="1">
      <c r="N6" s="5"/>
      <c r="O6" s="5"/>
      <c r="P6" s="100" t="s">
        <v>126</v>
      </c>
      <c r="Q6" s="34">
        <f>Q4+Q5</f>
        <v>0</v>
      </c>
    </row>
    <row r="7" spans="1:23" ht="18" customHeight="1" thickTop="1" thickBot="1">
      <c r="N7" s="5"/>
      <c r="O7" s="5"/>
      <c r="P7" s="100" t="s">
        <v>303</v>
      </c>
      <c r="Q7" s="37">
        <f>ROUNDDOWN((Q6),-3)</f>
        <v>0</v>
      </c>
    </row>
    <row r="8" spans="1:23" ht="5.15" customHeight="1" thickTop="1">
      <c r="N8" s="5"/>
      <c r="O8" s="5"/>
      <c r="P8" s="5"/>
    </row>
    <row r="9" spans="1:23" ht="5.15" customHeight="1">
      <c r="N9" s="5"/>
      <c r="O9" s="5"/>
      <c r="P9" s="5"/>
    </row>
    <row r="10" spans="1:23" ht="18" customHeight="1">
      <c r="M10" s="4" t="s">
        <v>305</v>
      </c>
      <c r="N10" s="13" t="s">
        <v>129</v>
      </c>
      <c r="O10" s="13" t="s">
        <v>130</v>
      </c>
      <c r="P10" s="13" t="s">
        <v>131</v>
      </c>
      <c r="Q10" s="4" t="s">
        <v>132</v>
      </c>
    </row>
    <row r="11" spans="1:23" s="14" customFormat="1" ht="26.5" customHeight="1">
      <c r="A11" s="270" t="s">
        <v>133</v>
      </c>
      <c r="B11" s="26"/>
      <c r="C11" s="268" t="s">
        <v>134</v>
      </c>
      <c r="D11" s="187"/>
      <c r="E11" s="188"/>
      <c r="F11" s="277" t="s">
        <v>135</v>
      </c>
      <c r="G11" s="187"/>
      <c r="H11" s="187"/>
      <c r="I11" s="188"/>
      <c r="J11" s="274" t="s">
        <v>136</v>
      </c>
      <c r="K11" s="273" t="s">
        <v>137</v>
      </c>
      <c r="L11" s="273" t="s">
        <v>275</v>
      </c>
      <c r="M11" s="273" t="s">
        <v>272</v>
      </c>
      <c r="N11" s="275" t="s">
        <v>139</v>
      </c>
      <c r="O11" s="275" t="s">
        <v>267</v>
      </c>
      <c r="P11" s="275" t="s">
        <v>141</v>
      </c>
      <c r="Q11" s="268" t="s">
        <v>142</v>
      </c>
    </row>
    <row r="12" spans="1:23" s="14" customFormat="1" ht="54.65" customHeight="1">
      <c r="A12" s="271"/>
      <c r="B12" s="25" t="s">
        <v>143</v>
      </c>
      <c r="C12" s="15" t="s">
        <v>144</v>
      </c>
      <c r="D12" s="15" t="s">
        <v>145</v>
      </c>
      <c r="E12" s="15" t="s">
        <v>146</v>
      </c>
      <c r="F12" s="16" t="s">
        <v>147</v>
      </c>
      <c r="G12" s="16" t="s">
        <v>148</v>
      </c>
      <c r="H12" s="16" t="s">
        <v>149</v>
      </c>
      <c r="I12" s="17" t="s">
        <v>150</v>
      </c>
      <c r="J12" s="271"/>
      <c r="K12" s="271"/>
      <c r="L12" s="271"/>
      <c r="M12" s="276"/>
      <c r="N12" s="269"/>
      <c r="O12" s="269"/>
      <c r="P12" s="269"/>
      <c r="Q12" s="269"/>
    </row>
    <row r="13" spans="1:23" ht="18" customHeight="1">
      <c r="A13" s="91">
        <v>1</v>
      </c>
      <c r="B13" s="91" t="str">
        <f t="shared" ref="B13:B76" si="0">C13&amp;D13</f>
        <v/>
      </c>
      <c r="C13" s="101" t="str">
        <f>IF(①【入力】別紙_職員一覧!C13="","",①【入力】別紙_職員一覧!C13)</f>
        <v/>
      </c>
      <c r="D13" s="101" t="str">
        <f>IF(①【入力】別紙_職員一覧!D13="","",①【入力】別紙_職員一覧!D13)</f>
        <v/>
      </c>
      <c r="E13" s="101" t="str">
        <f>IF(①【入力】別紙_職員一覧!E13="","",①【入力】別紙_職員一覧!E13)</f>
        <v/>
      </c>
      <c r="F13" s="101" t="str">
        <f>IF(①【入力】別紙_職員一覧!F13="","",①【入力】別紙_職員一覧!F13)</f>
        <v/>
      </c>
      <c r="G13" s="102" t="str">
        <f>IF(①【入力】別紙_職員一覧!G13="","",①【入力】別紙_職員一覧!G13)</f>
        <v/>
      </c>
      <c r="H13" s="102" t="str">
        <f>IF(①【入力】別紙_職員一覧!H13="","",①【入力】別紙_職員一覧!H13)</f>
        <v/>
      </c>
      <c r="I13" s="103" t="str">
        <f>IF(①【入力】別紙_職員一覧!I13="","",①【入力】別紙_職員一覧!I13)</f>
        <v/>
      </c>
      <c r="J13" s="101" t="str">
        <f>IF(①【入力】別紙_職員一覧!J13="","",①【入力】別紙_職員一覧!J13)</f>
        <v/>
      </c>
      <c r="K13" s="104" t="str">
        <f>IF(OR(J13="1",J13=1),"○","")</f>
        <v/>
      </c>
      <c r="L13" s="101" t="str">
        <f>IF(①【入力】別紙_職員一覧!L13="","",①【入力】別紙_職員一覧!L13)</f>
        <v/>
      </c>
      <c r="M13" s="105" t="str">
        <f>IF(①【入力】別紙_職員一覧!M13="","",①【入力】別紙_職員一覧!M13)</f>
        <v/>
      </c>
      <c r="N13" s="106" t="str">
        <f>IFERROR(VLOOKUP(J13,①【入力】就業規則等一覧!$A$13:$AC$35,26,FALSE),"")</f>
        <v/>
      </c>
      <c r="O13" s="107" t="str">
        <f t="shared" ref="O13:O76" si="1">IF(OR(AND(J13=1, L13="1.介護職員（５年目まで)"), L13="2.介護職員（６年目以降)", L13="3.介護支援専門員", L13="4.介護職員兼介護支援専門員"),10000, "")</f>
        <v/>
      </c>
      <c r="P13" s="107" t="str">
        <f>IF(O13="","",IF(N13&gt;=10000,10000,N13))</f>
        <v/>
      </c>
      <c r="Q13" s="108" t="str">
        <f t="shared" ref="Q13:Q76" si="2">IF(OR(M13="",O13=""),"",M13*P13)</f>
        <v/>
      </c>
      <c r="T13" s="18"/>
      <c r="W13" s="14"/>
    </row>
    <row r="14" spans="1:23" ht="18" customHeight="1">
      <c r="A14" s="91">
        <v>2</v>
      </c>
      <c r="B14" s="91" t="str">
        <f t="shared" si="0"/>
        <v/>
      </c>
      <c r="C14" s="101" t="str">
        <f>IF(①【入力】別紙_職員一覧!C14="","",①【入力】別紙_職員一覧!C14)</f>
        <v/>
      </c>
      <c r="D14" s="101" t="str">
        <f>IF(①【入力】別紙_職員一覧!D14="","",①【入力】別紙_職員一覧!D14)</f>
        <v/>
      </c>
      <c r="E14" s="101" t="str">
        <f>IF(①【入力】別紙_職員一覧!E14="","",①【入力】別紙_職員一覧!E14)</f>
        <v/>
      </c>
      <c r="F14" s="101" t="str">
        <f>IF(①【入力】別紙_職員一覧!F14="","",①【入力】別紙_職員一覧!F14)</f>
        <v/>
      </c>
      <c r="G14" s="102" t="str">
        <f>IF(①【入力】別紙_職員一覧!G14="","",①【入力】別紙_職員一覧!G14)</f>
        <v/>
      </c>
      <c r="H14" s="102" t="str">
        <f>IF(①【入力】別紙_職員一覧!H14="","",①【入力】別紙_職員一覧!H14)</f>
        <v/>
      </c>
      <c r="I14" s="103" t="str">
        <f>IF(①【入力】別紙_職員一覧!I14="","",①【入力】別紙_職員一覧!I14)</f>
        <v/>
      </c>
      <c r="J14" s="101" t="str">
        <f>IF(①【入力】別紙_職員一覧!J14="","",①【入力】別紙_職員一覧!J14)</f>
        <v/>
      </c>
      <c r="K14" s="104" t="str">
        <f t="shared" ref="K14:K77" si="3">IF(OR(J14="1",J14=1),"○","")</f>
        <v/>
      </c>
      <c r="L14" s="101" t="str">
        <f>IF(①【入力】別紙_職員一覧!L14="","",①【入力】別紙_職員一覧!L14)</f>
        <v/>
      </c>
      <c r="M14" s="105" t="str">
        <f>IF(①【入力】別紙_職員一覧!M14="","",①【入力】別紙_職員一覧!M14)</f>
        <v/>
      </c>
      <c r="N14" s="106" t="str">
        <f>IFERROR(VLOOKUP(J14,①【入力】就業規則等一覧!$A$13:$AC$35,26,FALSE),"")</f>
        <v/>
      </c>
      <c r="O14" s="107" t="str">
        <f t="shared" si="1"/>
        <v/>
      </c>
      <c r="P14" s="107" t="str">
        <f t="shared" ref="P14:P77" si="4">IF(O14="","",IF(N14&gt;=10000,10000,N14))</f>
        <v/>
      </c>
      <c r="Q14" s="108" t="str">
        <f t="shared" si="2"/>
        <v/>
      </c>
      <c r="T14" s="18"/>
    </row>
    <row r="15" spans="1:23" ht="18" customHeight="1">
      <c r="A15" s="91">
        <v>3</v>
      </c>
      <c r="B15" s="91" t="str">
        <f t="shared" si="0"/>
        <v/>
      </c>
      <c r="C15" s="101" t="str">
        <f>IF(①【入力】別紙_職員一覧!C15="","",①【入力】別紙_職員一覧!C15)</f>
        <v/>
      </c>
      <c r="D15" s="101" t="str">
        <f>IF(①【入力】別紙_職員一覧!D15="","",①【入力】別紙_職員一覧!D15)</f>
        <v/>
      </c>
      <c r="E15" s="101" t="str">
        <f>IF(①【入力】別紙_職員一覧!E15="","",①【入力】別紙_職員一覧!E15)</f>
        <v/>
      </c>
      <c r="F15" s="101" t="str">
        <f>IF(①【入力】別紙_職員一覧!F15="","",①【入力】別紙_職員一覧!F15)</f>
        <v/>
      </c>
      <c r="G15" s="102" t="str">
        <f>IF(①【入力】別紙_職員一覧!G15="","",①【入力】別紙_職員一覧!G15)</f>
        <v/>
      </c>
      <c r="H15" s="102" t="str">
        <f>IF(①【入力】別紙_職員一覧!H15="","",①【入力】別紙_職員一覧!H15)</f>
        <v/>
      </c>
      <c r="I15" s="103" t="str">
        <f>IF(①【入力】別紙_職員一覧!I15="","",①【入力】別紙_職員一覧!I15)</f>
        <v/>
      </c>
      <c r="J15" s="101" t="str">
        <f>IF(①【入力】別紙_職員一覧!J15="","",①【入力】別紙_職員一覧!J15)</f>
        <v/>
      </c>
      <c r="K15" s="104" t="str">
        <f t="shared" si="3"/>
        <v/>
      </c>
      <c r="L15" s="101" t="str">
        <f>IF(①【入力】別紙_職員一覧!L15="","",①【入力】別紙_職員一覧!L15)</f>
        <v/>
      </c>
      <c r="M15" s="105" t="str">
        <f>IF(①【入力】別紙_職員一覧!M15="","",①【入力】別紙_職員一覧!M15)</f>
        <v/>
      </c>
      <c r="N15" s="106" t="str">
        <f>IFERROR(VLOOKUP(J15,①【入力】就業規則等一覧!$A$13:$AC$35,26,FALSE),"")</f>
        <v/>
      </c>
      <c r="O15" s="107" t="str">
        <f t="shared" si="1"/>
        <v/>
      </c>
      <c r="P15" s="107" t="str">
        <f t="shared" si="4"/>
        <v/>
      </c>
      <c r="Q15" s="108" t="str">
        <f t="shared" si="2"/>
        <v/>
      </c>
      <c r="T15" s="18"/>
    </row>
    <row r="16" spans="1:23" ht="18" customHeight="1">
      <c r="A16" s="91">
        <v>4</v>
      </c>
      <c r="B16" s="91" t="str">
        <f t="shared" si="0"/>
        <v/>
      </c>
      <c r="C16" s="101" t="str">
        <f>IF(①【入力】別紙_職員一覧!C16="","",①【入力】別紙_職員一覧!C16)</f>
        <v/>
      </c>
      <c r="D16" s="101" t="str">
        <f>IF(①【入力】別紙_職員一覧!D16="","",①【入力】別紙_職員一覧!D16)</f>
        <v/>
      </c>
      <c r="E16" s="101" t="str">
        <f>IF(①【入力】別紙_職員一覧!E16="","",①【入力】別紙_職員一覧!E16)</f>
        <v/>
      </c>
      <c r="F16" s="101" t="str">
        <f>IF(①【入力】別紙_職員一覧!F16="","",①【入力】別紙_職員一覧!F16)</f>
        <v/>
      </c>
      <c r="G16" s="102" t="str">
        <f>IF(①【入力】別紙_職員一覧!G16="","",①【入力】別紙_職員一覧!G16)</f>
        <v/>
      </c>
      <c r="H16" s="102" t="str">
        <f>IF(①【入力】別紙_職員一覧!H16="","",①【入力】別紙_職員一覧!H16)</f>
        <v/>
      </c>
      <c r="I16" s="103" t="str">
        <f>IF(①【入力】別紙_職員一覧!I16="","",①【入力】別紙_職員一覧!I16)</f>
        <v/>
      </c>
      <c r="J16" s="101" t="str">
        <f>IF(①【入力】別紙_職員一覧!J16="","",①【入力】別紙_職員一覧!J16)</f>
        <v/>
      </c>
      <c r="K16" s="104" t="str">
        <f t="shared" si="3"/>
        <v/>
      </c>
      <c r="L16" s="101" t="str">
        <f>IF(①【入力】別紙_職員一覧!L16="","",①【入力】別紙_職員一覧!L16)</f>
        <v/>
      </c>
      <c r="M16" s="105" t="str">
        <f>IF(①【入力】別紙_職員一覧!M16="","",①【入力】別紙_職員一覧!M16)</f>
        <v/>
      </c>
      <c r="N16" s="106" t="str">
        <f>IFERROR(VLOOKUP(J16,①【入力】就業規則等一覧!$A$13:$AC$35,26,FALSE),"")</f>
        <v/>
      </c>
      <c r="O16" s="107" t="str">
        <f t="shared" si="1"/>
        <v/>
      </c>
      <c r="P16" s="107" t="str">
        <f t="shared" si="4"/>
        <v/>
      </c>
      <c r="Q16" s="108" t="str">
        <f t="shared" si="2"/>
        <v/>
      </c>
      <c r="T16" s="18"/>
    </row>
    <row r="17" spans="1:23" ht="18" customHeight="1">
      <c r="A17" s="91">
        <v>5</v>
      </c>
      <c r="B17" s="91" t="str">
        <f t="shared" si="0"/>
        <v/>
      </c>
      <c r="C17" s="101" t="str">
        <f>IF(①【入力】別紙_職員一覧!C17="","",①【入力】別紙_職員一覧!C17)</f>
        <v/>
      </c>
      <c r="D17" s="101" t="str">
        <f>IF(①【入力】別紙_職員一覧!D17="","",①【入力】別紙_職員一覧!D17)</f>
        <v/>
      </c>
      <c r="E17" s="101" t="str">
        <f>IF(①【入力】別紙_職員一覧!E17="","",①【入力】別紙_職員一覧!E17)</f>
        <v/>
      </c>
      <c r="F17" s="101" t="str">
        <f>IF(①【入力】別紙_職員一覧!F17="","",①【入力】別紙_職員一覧!F17)</f>
        <v/>
      </c>
      <c r="G17" s="102" t="str">
        <f>IF(①【入力】別紙_職員一覧!G17="","",①【入力】別紙_職員一覧!G17)</f>
        <v/>
      </c>
      <c r="H17" s="102" t="str">
        <f>IF(①【入力】別紙_職員一覧!H17="","",①【入力】別紙_職員一覧!H17)</f>
        <v/>
      </c>
      <c r="I17" s="103" t="str">
        <f>IF(①【入力】別紙_職員一覧!I17="","",①【入力】別紙_職員一覧!I17)</f>
        <v/>
      </c>
      <c r="J17" s="101" t="str">
        <f>IF(①【入力】別紙_職員一覧!J17="","",①【入力】別紙_職員一覧!J17)</f>
        <v/>
      </c>
      <c r="K17" s="104" t="str">
        <f t="shared" si="3"/>
        <v/>
      </c>
      <c r="L17" s="101" t="str">
        <f>IF(①【入力】別紙_職員一覧!L17="","",①【入力】別紙_職員一覧!L17)</f>
        <v/>
      </c>
      <c r="M17" s="105" t="str">
        <f>IF(①【入力】別紙_職員一覧!M17="","",①【入力】別紙_職員一覧!M17)</f>
        <v/>
      </c>
      <c r="N17" s="106" t="str">
        <f>IFERROR(VLOOKUP(J17,①【入力】就業規則等一覧!$A$13:$AC$35,26,FALSE),"")</f>
        <v/>
      </c>
      <c r="O17" s="107" t="str">
        <f t="shared" si="1"/>
        <v/>
      </c>
      <c r="P17" s="107" t="str">
        <f t="shared" si="4"/>
        <v/>
      </c>
      <c r="Q17" s="108" t="str">
        <f t="shared" si="2"/>
        <v/>
      </c>
      <c r="T17" s="18"/>
    </row>
    <row r="18" spans="1:23" ht="18" customHeight="1">
      <c r="A18" s="91">
        <v>6</v>
      </c>
      <c r="B18" s="91" t="str">
        <f t="shared" si="0"/>
        <v/>
      </c>
      <c r="C18" s="101" t="str">
        <f>IF(①【入力】別紙_職員一覧!C18="","",①【入力】別紙_職員一覧!C18)</f>
        <v/>
      </c>
      <c r="D18" s="101" t="str">
        <f>IF(①【入力】別紙_職員一覧!D18="","",①【入力】別紙_職員一覧!D18)</f>
        <v/>
      </c>
      <c r="E18" s="101" t="str">
        <f>IF(①【入力】別紙_職員一覧!E18="","",①【入力】別紙_職員一覧!E18)</f>
        <v/>
      </c>
      <c r="F18" s="101" t="str">
        <f>IF(①【入力】別紙_職員一覧!F18="","",①【入力】別紙_職員一覧!F18)</f>
        <v/>
      </c>
      <c r="G18" s="102" t="str">
        <f>IF(①【入力】別紙_職員一覧!G18="","",①【入力】別紙_職員一覧!G18)</f>
        <v/>
      </c>
      <c r="H18" s="102" t="str">
        <f>IF(①【入力】別紙_職員一覧!H18="","",①【入力】別紙_職員一覧!H18)</f>
        <v/>
      </c>
      <c r="I18" s="103" t="str">
        <f>IF(①【入力】別紙_職員一覧!I18="","",①【入力】別紙_職員一覧!I18)</f>
        <v/>
      </c>
      <c r="J18" s="101" t="str">
        <f>IF(①【入力】別紙_職員一覧!J18="","",①【入力】別紙_職員一覧!J18)</f>
        <v/>
      </c>
      <c r="K18" s="104" t="str">
        <f t="shared" si="3"/>
        <v/>
      </c>
      <c r="L18" s="101" t="str">
        <f>IF(①【入力】別紙_職員一覧!L18="","",①【入力】別紙_職員一覧!L18)</f>
        <v/>
      </c>
      <c r="M18" s="105" t="str">
        <f>IF(①【入力】別紙_職員一覧!M18="","",①【入力】別紙_職員一覧!M18)</f>
        <v/>
      </c>
      <c r="N18" s="106" t="str">
        <f>IFERROR(VLOOKUP(J18,①【入力】就業規則等一覧!$A$13:$AC$35,26,FALSE),"")</f>
        <v/>
      </c>
      <c r="O18" s="107" t="str">
        <f t="shared" si="1"/>
        <v/>
      </c>
      <c r="P18" s="107" t="str">
        <f t="shared" si="4"/>
        <v/>
      </c>
      <c r="Q18" s="108" t="str">
        <f t="shared" si="2"/>
        <v/>
      </c>
      <c r="R18" s="109"/>
      <c r="T18" s="18"/>
    </row>
    <row r="19" spans="1:23" ht="18" customHeight="1">
      <c r="A19" s="91">
        <v>7</v>
      </c>
      <c r="B19" s="91" t="str">
        <f t="shared" si="0"/>
        <v/>
      </c>
      <c r="C19" s="101" t="str">
        <f>IF(①【入力】別紙_職員一覧!C19="","",①【入力】別紙_職員一覧!C19)</f>
        <v/>
      </c>
      <c r="D19" s="101" t="str">
        <f>IF(①【入力】別紙_職員一覧!D19="","",①【入力】別紙_職員一覧!D19)</f>
        <v/>
      </c>
      <c r="E19" s="101" t="str">
        <f>IF(①【入力】別紙_職員一覧!E19="","",①【入力】別紙_職員一覧!E19)</f>
        <v/>
      </c>
      <c r="F19" s="101" t="str">
        <f>IF(①【入力】別紙_職員一覧!F19="","",①【入力】別紙_職員一覧!F19)</f>
        <v/>
      </c>
      <c r="G19" s="102" t="str">
        <f>IF(①【入力】別紙_職員一覧!G19="","",①【入力】別紙_職員一覧!G19)</f>
        <v/>
      </c>
      <c r="H19" s="102" t="str">
        <f>IF(①【入力】別紙_職員一覧!H19="","",①【入力】別紙_職員一覧!H19)</f>
        <v/>
      </c>
      <c r="I19" s="103" t="str">
        <f>IF(①【入力】別紙_職員一覧!I19="","",①【入力】別紙_職員一覧!I19)</f>
        <v/>
      </c>
      <c r="J19" s="101" t="str">
        <f>IF(①【入力】別紙_職員一覧!J19="","",①【入力】別紙_職員一覧!J19)</f>
        <v/>
      </c>
      <c r="K19" s="104" t="str">
        <f t="shared" si="3"/>
        <v/>
      </c>
      <c r="L19" s="101" t="str">
        <f>IF(①【入力】別紙_職員一覧!L19="","",①【入力】別紙_職員一覧!L19)</f>
        <v/>
      </c>
      <c r="M19" s="105" t="str">
        <f>IF(①【入力】別紙_職員一覧!M19="","",①【入力】別紙_職員一覧!M19)</f>
        <v/>
      </c>
      <c r="N19" s="106" t="str">
        <f>IFERROR(VLOOKUP(J19,①【入力】就業規則等一覧!$A$13:$AC$35,26,FALSE),"")</f>
        <v/>
      </c>
      <c r="O19" s="107" t="str">
        <f t="shared" si="1"/>
        <v/>
      </c>
      <c r="P19" s="107" t="str">
        <f t="shared" si="4"/>
        <v/>
      </c>
      <c r="Q19" s="108" t="str">
        <f t="shared" si="2"/>
        <v/>
      </c>
      <c r="T19" s="18"/>
    </row>
    <row r="20" spans="1:23" ht="18" customHeight="1">
      <c r="A20" s="91">
        <v>8</v>
      </c>
      <c r="B20" s="91" t="str">
        <f t="shared" si="0"/>
        <v/>
      </c>
      <c r="C20" s="101" t="str">
        <f>IF(①【入力】別紙_職員一覧!C20="","",①【入力】別紙_職員一覧!C20)</f>
        <v/>
      </c>
      <c r="D20" s="101" t="str">
        <f>IF(①【入力】別紙_職員一覧!D20="","",①【入力】別紙_職員一覧!D20)</f>
        <v/>
      </c>
      <c r="E20" s="101" t="str">
        <f>IF(①【入力】別紙_職員一覧!E20="","",①【入力】別紙_職員一覧!E20)</f>
        <v/>
      </c>
      <c r="F20" s="101" t="str">
        <f>IF(①【入力】別紙_職員一覧!F20="","",①【入力】別紙_職員一覧!F20)</f>
        <v/>
      </c>
      <c r="G20" s="102" t="str">
        <f>IF(①【入力】別紙_職員一覧!G20="","",①【入力】別紙_職員一覧!G20)</f>
        <v/>
      </c>
      <c r="H20" s="102" t="str">
        <f>IF(①【入力】別紙_職員一覧!H20="","",①【入力】別紙_職員一覧!H20)</f>
        <v/>
      </c>
      <c r="I20" s="103" t="str">
        <f>IF(①【入力】別紙_職員一覧!I20="","",①【入力】別紙_職員一覧!I20)</f>
        <v/>
      </c>
      <c r="J20" s="101" t="str">
        <f>IF(①【入力】別紙_職員一覧!J20="","",①【入力】別紙_職員一覧!J20)</f>
        <v/>
      </c>
      <c r="K20" s="104" t="str">
        <f t="shared" si="3"/>
        <v/>
      </c>
      <c r="L20" s="101" t="str">
        <f>IF(①【入力】別紙_職員一覧!L20="","",①【入力】別紙_職員一覧!L20)</f>
        <v/>
      </c>
      <c r="M20" s="105" t="str">
        <f>IF(①【入力】別紙_職員一覧!M20="","",①【入力】別紙_職員一覧!M20)</f>
        <v/>
      </c>
      <c r="N20" s="106" t="str">
        <f>IFERROR(VLOOKUP(J20,①【入力】就業規則等一覧!$A$13:$AC$35,26,FALSE),"")</f>
        <v/>
      </c>
      <c r="O20" s="107" t="str">
        <f t="shared" si="1"/>
        <v/>
      </c>
      <c r="P20" s="107" t="str">
        <f t="shared" si="4"/>
        <v/>
      </c>
      <c r="Q20" s="108" t="str">
        <f t="shared" si="2"/>
        <v/>
      </c>
      <c r="T20" s="18"/>
    </row>
    <row r="21" spans="1:23" ht="18" customHeight="1">
      <c r="A21" s="91">
        <v>9</v>
      </c>
      <c r="B21" s="91" t="str">
        <f t="shared" si="0"/>
        <v/>
      </c>
      <c r="C21" s="101" t="str">
        <f>IF(①【入力】別紙_職員一覧!C21="","",①【入力】別紙_職員一覧!C21)</f>
        <v/>
      </c>
      <c r="D21" s="101" t="str">
        <f>IF(①【入力】別紙_職員一覧!D21="","",①【入力】別紙_職員一覧!D21)</f>
        <v/>
      </c>
      <c r="E21" s="101" t="str">
        <f>IF(①【入力】別紙_職員一覧!E21="","",①【入力】別紙_職員一覧!E21)</f>
        <v/>
      </c>
      <c r="F21" s="101" t="str">
        <f>IF(①【入力】別紙_職員一覧!F21="","",①【入力】別紙_職員一覧!F21)</f>
        <v/>
      </c>
      <c r="G21" s="102" t="str">
        <f>IF(①【入力】別紙_職員一覧!G21="","",①【入力】別紙_職員一覧!G21)</f>
        <v/>
      </c>
      <c r="H21" s="102" t="str">
        <f>IF(①【入力】別紙_職員一覧!H21="","",①【入力】別紙_職員一覧!H21)</f>
        <v/>
      </c>
      <c r="I21" s="103" t="str">
        <f>IF(①【入力】別紙_職員一覧!I21="","",①【入力】別紙_職員一覧!I21)</f>
        <v/>
      </c>
      <c r="J21" s="101" t="str">
        <f>IF(①【入力】別紙_職員一覧!J21="","",①【入力】別紙_職員一覧!J21)</f>
        <v/>
      </c>
      <c r="K21" s="104" t="str">
        <f t="shared" si="3"/>
        <v/>
      </c>
      <c r="L21" s="101" t="str">
        <f>IF(①【入力】別紙_職員一覧!L21="","",①【入力】別紙_職員一覧!L21)</f>
        <v/>
      </c>
      <c r="M21" s="105" t="str">
        <f>IF(①【入力】別紙_職員一覧!M21="","",①【入力】別紙_職員一覧!M21)</f>
        <v/>
      </c>
      <c r="N21" s="106" t="str">
        <f>IFERROR(VLOOKUP(J21,①【入力】就業規則等一覧!$A$13:$AC$35,26,FALSE),"")</f>
        <v/>
      </c>
      <c r="O21" s="107" t="str">
        <f t="shared" si="1"/>
        <v/>
      </c>
      <c r="P21" s="107" t="str">
        <f t="shared" si="4"/>
        <v/>
      </c>
      <c r="Q21" s="108" t="str">
        <f t="shared" si="2"/>
        <v/>
      </c>
      <c r="T21" s="18"/>
    </row>
    <row r="22" spans="1:23" ht="18" customHeight="1">
      <c r="A22" s="91">
        <v>10</v>
      </c>
      <c r="B22" s="91" t="str">
        <f t="shared" si="0"/>
        <v/>
      </c>
      <c r="C22" s="101" t="str">
        <f>IF(①【入力】別紙_職員一覧!C22="","",①【入力】別紙_職員一覧!C22)</f>
        <v/>
      </c>
      <c r="D22" s="101" t="str">
        <f>IF(①【入力】別紙_職員一覧!D22="","",①【入力】別紙_職員一覧!D22)</f>
        <v/>
      </c>
      <c r="E22" s="101" t="str">
        <f>IF(①【入力】別紙_職員一覧!E22="","",①【入力】別紙_職員一覧!E22)</f>
        <v/>
      </c>
      <c r="F22" s="101" t="str">
        <f>IF(①【入力】別紙_職員一覧!F22="","",①【入力】別紙_職員一覧!F22)</f>
        <v/>
      </c>
      <c r="G22" s="102" t="str">
        <f>IF(①【入力】別紙_職員一覧!G22="","",①【入力】別紙_職員一覧!G22)</f>
        <v/>
      </c>
      <c r="H22" s="102" t="str">
        <f>IF(①【入力】別紙_職員一覧!H22="","",①【入力】別紙_職員一覧!H22)</f>
        <v/>
      </c>
      <c r="I22" s="103" t="str">
        <f>IF(①【入力】別紙_職員一覧!I22="","",①【入力】別紙_職員一覧!I22)</f>
        <v/>
      </c>
      <c r="J22" s="101" t="str">
        <f>IF(①【入力】別紙_職員一覧!J22="","",①【入力】別紙_職員一覧!J22)</f>
        <v/>
      </c>
      <c r="K22" s="104" t="str">
        <f t="shared" si="3"/>
        <v/>
      </c>
      <c r="L22" s="101" t="str">
        <f>IF(①【入力】別紙_職員一覧!L22="","",①【入力】別紙_職員一覧!L22)</f>
        <v/>
      </c>
      <c r="M22" s="105" t="str">
        <f>IF(①【入力】別紙_職員一覧!M22="","",①【入力】別紙_職員一覧!M22)</f>
        <v/>
      </c>
      <c r="N22" s="106" t="str">
        <f>IFERROR(VLOOKUP(J22,①【入力】就業規則等一覧!$A$13:$AC$35,26,FALSE),"")</f>
        <v/>
      </c>
      <c r="O22" s="107" t="str">
        <f t="shared" si="1"/>
        <v/>
      </c>
      <c r="P22" s="107" t="str">
        <f t="shared" si="4"/>
        <v/>
      </c>
      <c r="Q22" s="108" t="str">
        <f t="shared" si="2"/>
        <v/>
      </c>
      <c r="T22" s="18"/>
    </row>
    <row r="23" spans="1:23" ht="18" customHeight="1">
      <c r="A23" s="91">
        <v>11</v>
      </c>
      <c r="B23" s="91" t="str">
        <f t="shared" si="0"/>
        <v/>
      </c>
      <c r="C23" s="101" t="str">
        <f>IF(①【入力】別紙_職員一覧!C23="","",①【入力】別紙_職員一覧!C23)</f>
        <v/>
      </c>
      <c r="D23" s="101" t="str">
        <f>IF(①【入力】別紙_職員一覧!D23="","",①【入力】別紙_職員一覧!D23)</f>
        <v/>
      </c>
      <c r="E23" s="101" t="str">
        <f>IF(①【入力】別紙_職員一覧!E23="","",①【入力】別紙_職員一覧!E23)</f>
        <v/>
      </c>
      <c r="F23" s="101" t="str">
        <f>IF(①【入力】別紙_職員一覧!F23="","",①【入力】別紙_職員一覧!F23)</f>
        <v/>
      </c>
      <c r="G23" s="102" t="str">
        <f>IF(①【入力】別紙_職員一覧!G23="","",①【入力】別紙_職員一覧!G23)</f>
        <v/>
      </c>
      <c r="H23" s="102" t="str">
        <f>IF(①【入力】別紙_職員一覧!H23="","",①【入力】別紙_職員一覧!H23)</f>
        <v/>
      </c>
      <c r="I23" s="103" t="str">
        <f>IF(①【入力】別紙_職員一覧!I23="","",①【入力】別紙_職員一覧!I23)</f>
        <v/>
      </c>
      <c r="J23" s="101" t="str">
        <f>IF(①【入力】別紙_職員一覧!J23="","",①【入力】別紙_職員一覧!J23)</f>
        <v/>
      </c>
      <c r="K23" s="104" t="str">
        <f t="shared" si="3"/>
        <v/>
      </c>
      <c r="L23" s="101" t="str">
        <f>IF(①【入力】別紙_職員一覧!L23="","",①【入力】別紙_職員一覧!L23)</f>
        <v/>
      </c>
      <c r="M23" s="105" t="str">
        <f>IF(①【入力】別紙_職員一覧!M23="","",①【入力】別紙_職員一覧!M23)</f>
        <v/>
      </c>
      <c r="N23" s="106" t="str">
        <f>IFERROR(VLOOKUP(J23,①【入力】就業規則等一覧!$A$13:$AC$35,26,FALSE),"")</f>
        <v/>
      </c>
      <c r="O23" s="107" t="str">
        <f t="shared" si="1"/>
        <v/>
      </c>
      <c r="P23" s="107" t="str">
        <f t="shared" si="4"/>
        <v/>
      </c>
      <c r="Q23" s="108" t="str">
        <f t="shared" si="2"/>
        <v/>
      </c>
      <c r="T23" s="18"/>
    </row>
    <row r="24" spans="1:23" ht="18" customHeight="1">
      <c r="A24" s="91">
        <v>12</v>
      </c>
      <c r="B24" s="91" t="str">
        <f t="shared" si="0"/>
        <v/>
      </c>
      <c r="C24" s="101" t="str">
        <f>IF(①【入力】別紙_職員一覧!C24="","",①【入力】別紙_職員一覧!C24)</f>
        <v/>
      </c>
      <c r="D24" s="101" t="str">
        <f>IF(①【入力】別紙_職員一覧!D24="","",①【入力】別紙_職員一覧!D24)</f>
        <v/>
      </c>
      <c r="E24" s="101" t="str">
        <f>IF(①【入力】別紙_職員一覧!E24="","",①【入力】別紙_職員一覧!E24)</f>
        <v/>
      </c>
      <c r="F24" s="101" t="str">
        <f>IF(①【入力】別紙_職員一覧!F24="","",①【入力】別紙_職員一覧!F24)</f>
        <v/>
      </c>
      <c r="G24" s="102" t="str">
        <f>IF(①【入力】別紙_職員一覧!G24="","",①【入力】別紙_職員一覧!G24)</f>
        <v/>
      </c>
      <c r="H24" s="102" t="str">
        <f>IF(①【入力】別紙_職員一覧!H24="","",①【入力】別紙_職員一覧!H24)</f>
        <v/>
      </c>
      <c r="I24" s="103" t="str">
        <f>IF(①【入力】別紙_職員一覧!I24="","",①【入力】別紙_職員一覧!I24)</f>
        <v/>
      </c>
      <c r="J24" s="101" t="str">
        <f>IF(①【入力】別紙_職員一覧!J24="","",①【入力】別紙_職員一覧!J24)</f>
        <v/>
      </c>
      <c r="K24" s="104" t="str">
        <f t="shared" si="3"/>
        <v/>
      </c>
      <c r="L24" s="101" t="str">
        <f>IF(①【入力】別紙_職員一覧!L24="","",①【入力】別紙_職員一覧!L24)</f>
        <v/>
      </c>
      <c r="M24" s="105" t="str">
        <f>IF(①【入力】別紙_職員一覧!M24="","",①【入力】別紙_職員一覧!M24)</f>
        <v/>
      </c>
      <c r="N24" s="106" t="str">
        <f>IFERROR(VLOOKUP(J24,①【入力】就業規則等一覧!$A$13:$AC$35,26,FALSE),"")</f>
        <v/>
      </c>
      <c r="O24" s="107" t="str">
        <f t="shared" si="1"/>
        <v/>
      </c>
      <c r="P24" s="107" t="str">
        <f t="shared" si="4"/>
        <v/>
      </c>
      <c r="Q24" s="108" t="str">
        <f t="shared" si="2"/>
        <v/>
      </c>
      <c r="T24" s="18"/>
      <c r="W24" s="14"/>
    </row>
    <row r="25" spans="1:23" ht="18" customHeight="1">
      <c r="A25" s="91">
        <v>13</v>
      </c>
      <c r="B25" s="91" t="str">
        <f t="shared" si="0"/>
        <v/>
      </c>
      <c r="C25" s="101" t="str">
        <f>IF(①【入力】別紙_職員一覧!C25="","",①【入力】別紙_職員一覧!C25)</f>
        <v/>
      </c>
      <c r="D25" s="101" t="str">
        <f>IF(①【入力】別紙_職員一覧!D25="","",①【入力】別紙_職員一覧!D25)</f>
        <v/>
      </c>
      <c r="E25" s="101" t="str">
        <f>IF(①【入力】別紙_職員一覧!E25="","",①【入力】別紙_職員一覧!E25)</f>
        <v/>
      </c>
      <c r="F25" s="101" t="str">
        <f>IF(①【入力】別紙_職員一覧!F25="","",①【入力】別紙_職員一覧!F25)</f>
        <v/>
      </c>
      <c r="G25" s="102" t="str">
        <f>IF(①【入力】別紙_職員一覧!G25="","",①【入力】別紙_職員一覧!G25)</f>
        <v/>
      </c>
      <c r="H25" s="102" t="str">
        <f>IF(①【入力】別紙_職員一覧!H25="","",①【入力】別紙_職員一覧!H25)</f>
        <v/>
      </c>
      <c r="I25" s="103" t="str">
        <f>IF(①【入力】別紙_職員一覧!I25="","",①【入力】別紙_職員一覧!I25)</f>
        <v/>
      </c>
      <c r="J25" s="101" t="str">
        <f>IF(①【入力】別紙_職員一覧!J25="","",①【入力】別紙_職員一覧!J25)</f>
        <v/>
      </c>
      <c r="K25" s="104" t="str">
        <f t="shared" si="3"/>
        <v/>
      </c>
      <c r="L25" s="101" t="str">
        <f>IF(①【入力】別紙_職員一覧!L25="","",①【入力】別紙_職員一覧!L25)</f>
        <v/>
      </c>
      <c r="M25" s="105" t="str">
        <f>IF(①【入力】別紙_職員一覧!M25="","",①【入力】別紙_職員一覧!M25)</f>
        <v/>
      </c>
      <c r="N25" s="106" t="str">
        <f>IFERROR(VLOOKUP(J25,①【入力】就業規則等一覧!$A$13:$AC$35,26,FALSE),"")</f>
        <v/>
      </c>
      <c r="O25" s="107" t="str">
        <f t="shared" si="1"/>
        <v/>
      </c>
      <c r="P25" s="107" t="str">
        <f t="shared" si="4"/>
        <v/>
      </c>
      <c r="Q25" s="108" t="str">
        <f t="shared" si="2"/>
        <v/>
      </c>
      <c r="T25" s="18"/>
    </row>
    <row r="26" spans="1:23" ht="18" customHeight="1">
      <c r="A26" s="91">
        <v>14</v>
      </c>
      <c r="B26" s="91" t="str">
        <f t="shared" si="0"/>
        <v/>
      </c>
      <c r="C26" s="101" t="str">
        <f>IF(①【入力】別紙_職員一覧!C26="","",①【入力】別紙_職員一覧!C26)</f>
        <v/>
      </c>
      <c r="D26" s="101" t="str">
        <f>IF(①【入力】別紙_職員一覧!D26="","",①【入力】別紙_職員一覧!D26)</f>
        <v/>
      </c>
      <c r="E26" s="101" t="str">
        <f>IF(①【入力】別紙_職員一覧!E26="","",①【入力】別紙_職員一覧!E26)</f>
        <v/>
      </c>
      <c r="F26" s="101" t="str">
        <f>IF(①【入力】別紙_職員一覧!F26="","",①【入力】別紙_職員一覧!F26)</f>
        <v/>
      </c>
      <c r="G26" s="102" t="str">
        <f>IF(①【入力】別紙_職員一覧!G26="","",①【入力】別紙_職員一覧!G26)</f>
        <v/>
      </c>
      <c r="H26" s="102" t="str">
        <f>IF(①【入力】別紙_職員一覧!H26="","",①【入力】別紙_職員一覧!H26)</f>
        <v/>
      </c>
      <c r="I26" s="103" t="str">
        <f>IF(①【入力】別紙_職員一覧!I26="","",①【入力】別紙_職員一覧!I26)</f>
        <v/>
      </c>
      <c r="J26" s="101" t="str">
        <f>IF(①【入力】別紙_職員一覧!J26="","",①【入力】別紙_職員一覧!J26)</f>
        <v/>
      </c>
      <c r="K26" s="104" t="str">
        <f t="shared" si="3"/>
        <v/>
      </c>
      <c r="L26" s="101" t="str">
        <f>IF(①【入力】別紙_職員一覧!L26="","",①【入力】別紙_職員一覧!L26)</f>
        <v>　　　　　</v>
      </c>
      <c r="M26" s="105" t="str">
        <f>IF(①【入力】別紙_職員一覧!M26="","",①【入力】別紙_職員一覧!M26)</f>
        <v/>
      </c>
      <c r="N26" s="106" t="str">
        <f>IFERROR(VLOOKUP(J26,①【入力】就業規則等一覧!$A$13:$AC$35,26,FALSE),"")</f>
        <v/>
      </c>
      <c r="O26" s="107" t="str">
        <f t="shared" si="1"/>
        <v/>
      </c>
      <c r="P26" s="107" t="str">
        <f t="shared" si="4"/>
        <v/>
      </c>
      <c r="Q26" s="108" t="str">
        <f t="shared" si="2"/>
        <v/>
      </c>
      <c r="T26" s="18"/>
    </row>
    <row r="27" spans="1:23" ht="18" customHeight="1">
      <c r="A27" s="91">
        <v>15</v>
      </c>
      <c r="B27" s="91" t="str">
        <f t="shared" si="0"/>
        <v/>
      </c>
      <c r="C27" s="101" t="str">
        <f>IF(①【入力】別紙_職員一覧!C27="","",①【入力】別紙_職員一覧!C27)</f>
        <v/>
      </c>
      <c r="D27" s="101" t="str">
        <f>IF(①【入力】別紙_職員一覧!D27="","",①【入力】別紙_職員一覧!D27)</f>
        <v/>
      </c>
      <c r="E27" s="101" t="str">
        <f>IF(①【入力】別紙_職員一覧!E27="","",①【入力】別紙_職員一覧!E27)</f>
        <v/>
      </c>
      <c r="F27" s="101" t="str">
        <f>IF(①【入力】別紙_職員一覧!F27="","",①【入力】別紙_職員一覧!F27)</f>
        <v/>
      </c>
      <c r="G27" s="102" t="str">
        <f>IF(①【入力】別紙_職員一覧!G27="","",①【入力】別紙_職員一覧!G27)</f>
        <v/>
      </c>
      <c r="H27" s="102" t="str">
        <f>IF(①【入力】別紙_職員一覧!H27="","",①【入力】別紙_職員一覧!H27)</f>
        <v/>
      </c>
      <c r="I27" s="103" t="str">
        <f>IF(①【入力】別紙_職員一覧!I27="","",①【入力】別紙_職員一覧!I27)</f>
        <v/>
      </c>
      <c r="J27" s="101" t="str">
        <f>IF(①【入力】別紙_職員一覧!J27="","",①【入力】別紙_職員一覧!J27)</f>
        <v/>
      </c>
      <c r="K27" s="104" t="str">
        <f t="shared" si="3"/>
        <v/>
      </c>
      <c r="L27" s="101" t="str">
        <f>IF(①【入力】別紙_職員一覧!L27="","",①【入力】別紙_職員一覧!L27)</f>
        <v>　　　　　</v>
      </c>
      <c r="M27" s="105" t="str">
        <f>IF(①【入力】別紙_職員一覧!M27="","",①【入力】別紙_職員一覧!M27)</f>
        <v/>
      </c>
      <c r="N27" s="106" t="str">
        <f>IFERROR(VLOOKUP(J27,①【入力】就業規則等一覧!$A$13:$AC$35,26,FALSE),"")</f>
        <v/>
      </c>
      <c r="O27" s="107" t="str">
        <f t="shared" si="1"/>
        <v/>
      </c>
      <c r="P27" s="107" t="str">
        <f t="shared" si="4"/>
        <v/>
      </c>
      <c r="Q27" s="108" t="str">
        <f t="shared" si="2"/>
        <v/>
      </c>
      <c r="T27" s="18"/>
    </row>
    <row r="28" spans="1:23" ht="18" customHeight="1">
      <c r="A28" s="91">
        <v>16</v>
      </c>
      <c r="B28" s="91" t="str">
        <f t="shared" si="0"/>
        <v/>
      </c>
      <c r="C28" s="101" t="str">
        <f>IF(①【入力】別紙_職員一覧!C28="","",①【入力】別紙_職員一覧!C28)</f>
        <v/>
      </c>
      <c r="D28" s="101" t="str">
        <f>IF(①【入力】別紙_職員一覧!D28="","",①【入力】別紙_職員一覧!D28)</f>
        <v/>
      </c>
      <c r="E28" s="101" t="str">
        <f>IF(①【入力】別紙_職員一覧!E28="","",①【入力】別紙_職員一覧!E28)</f>
        <v/>
      </c>
      <c r="F28" s="101" t="str">
        <f>IF(①【入力】別紙_職員一覧!F28="","",①【入力】別紙_職員一覧!F28)</f>
        <v/>
      </c>
      <c r="G28" s="102" t="str">
        <f>IF(①【入力】別紙_職員一覧!G28="","",①【入力】別紙_職員一覧!G28)</f>
        <v/>
      </c>
      <c r="H28" s="102" t="str">
        <f>IF(①【入力】別紙_職員一覧!H28="","",①【入力】別紙_職員一覧!H28)</f>
        <v/>
      </c>
      <c r="I28" s="103" t="str">
        <f>IF(①【入力】別紙_職員一覧!I28="","",①【入力】別紙_職員一覧!I28)</f>
        <v/>
      </c>
      <c r="J28" s="101" t="str">
        <f>IF(①【入力】別紙_職員一覧!J28="","",①【入力】別紙_職員一覧!J28)</f>
        <v/>
      </c>
      <c r="K28" s="104" t="str">
        <f t="shared" si="3"/>
        <v/>
      </c>
      <c r="L28" s="101" t="str">
        <f>IF(①【入力】別紙_職員一覧!L28="","",①【入力】別紙_職員一覧!L28)</f>
        <v>　　　　　</v>
      </c>
      <c r="M28" s="105" t="str">
        <f>IF(①【入力】別紙_職員一覧!M28="","",①【入力】別紙_職員一覧!M28)</f>
        <v/>
      </c>
      <c r="N28" s="106" t="str">
        <f>IFERROR(VLOOKUP(J28,①【入力】就業規則等一覧!$A$13:$AC$35,26,FALSE),"")</f>
        <v/>
      </c>
      <c r="O28" s="107" t="str">
        <f t="shared" si="1"/>
        <v/>
      </c>
      <c r="P28" s="107" t="str">
        <f t="shared" si="4"/>
        <v/>
      </c>
      <c r="Q28" s="108" t="str">
        <f t="shared" si="2"/>
        <v/>
      </c>
      <c r="T28" s="18"/>
    </row>
    <row r="29" spans="1:23" ht="18" customHeight="1">
      <c r="A29" s="91">
        <v>17</v>
      </c>
      <c r="B29" s="91" t="str">
        <f t="shared" si="0"/>
        <v/>
      </c>
      <c r="C29" s="101" t="str">
        <f>IF(①【入力】別紙_職員一覧!C29="","",①【入力】別紙_職員一覧!C29)</f>
        <v/>
      </c>
      <c r="D29" s="101" t="str">
        <f>IF(①【入力】別紙_職員一覧!D29="","",①【入力】別紙_職員一覧!D29)</f>
        <v/>
      </c>
      <c r="E29" s="101" t="str">
        <f>IF(①【入力】別紙_職員一覧!E29="","",①【入力】別紙_職員一覧!E29)</f>
        <v/>
      </c>
      <c r="F29" s="101" t="str">
        <f>IF(①【入力】別紙_職員一覧!F29="","",①【入力】別紙_職員一覧!F29)</f>
        <v/>
      </c>
      <c r="G29" s="102" t="str">
        <f>IF(①【入力】別紙_職員一覧!G29="","",①【入力】別紙_職員一覧!G29)</f>
        <v/>
      </c>
      <c r="H29" s="102" t="str">
        <f>IF(①【入力】別紙_職員一覧!H29="","",①【入力】別紙_職員一覧!H29)</f>
        <v/>
      </c>
      <c r="I29" s="103" t="str">
        <f>IF(①【入力】別紙_職員一覧!I29="","",①【入力】別紙_職員一覧!I29)</f>
        <v/>
      </c>
      <c r="J29" s="101" t="str">
        <f>IF(①【入力】別紙_職員一覧!J29="","",①【入力】別紙_職員一覧!J29)</f>
        <v/>
      </c>
      <c r="K29" s="104" t="str">
        <f t="shared" si="3"/>
        <v/>
      </c>
      <c r="L29" s="101" t="str">
        <f>IF(①【入力】別紙_職員一覧!L29="","",①【入力】別紙_職員一覧!L29)</f>
        <v>　　　　　</v>
      </c>
      <c r="M29" s="105" t="str">
        <f>IF(①【入力】別紙_職員一覧!M29="","",①【入力】別紙_職員一覧!M29)</f>
        <v/>
      </c>
      <c r="N29" s="106" t="str">
        <f>IFERROR(VLOOKUP(J29,①【入力】就業規則等一覧!$A$13:$AC$35,26,FALSE),"")</f>
        <v/>
      </c>
      <c r="O29" s="107" t="str">
        <f t="shared" si="1"/>
        <v/>
      </c>
      <c r="P29" s="107" t="str">
        <f t="shared" si="4"/>
        <v/>
      </c>
      <c r="Q29" s="108" t="str">
        <f t="shared" si="2"/>
        <v/>
      </c>
      <c r="T29" s="18"/>
    </row>
    <row r="30" spans="1:23" ht="18" customHeight="1">
      <c r="A30" s="91">
        <v>18</v>
      </c>
      <c r="B30" s="91" t="str">
        <f t="shared" si="0"/>
        <v/>
      </c>
      <c r="C30" s="101" t="str">
        <f>IF(①【入力】別紙_職員一覧!C30="","",①【入力】別紙_職員一覧!C30)</f>
        <v/>
      </c>
      <c r="D30" s="101" t="str">
        <f>IF(①【入力】別紙_職員一覧!D30="","",①【入力】別紙_職員一覧!D30)</f>
        <v/>
      </c>
      <c r="E30" s="101" t="str">
        <f>IF(①【入力】別紙_職員一覧!E30="","",①【入力】別紙_職員一覧!E30)</f>
        <v/>
      </c>
      <c r="F30" s="101" t="str">
        <f>IF(①【入力】別紙_職員一覧!F30="","",①【入力】別紙_職員一覧!F30)</f>
        <v/>
      </c>
      <c r="G30" s="102" t="str">
        <f>IF(①【入力】別紙_職員一覧!G30="","",①【入力】別紙_職員一覧!G30)</f>
        <v/>
      </c>
      <c r="H30" s="102" t="str">
        <f>IF(①【入力】別紙_職員一覧!H30="","",①【入力】別紙_職員一覧!H30)</f>
        <v/>
      </c>
      <c r="I30" s="103" t="str">
        <f>IF(①【入力】別紙_職員一覧!I30="","",①【入力】別紙_職員一覧!I30)</f>
        <v/>
      </c>
      <c r="J30" s="101" t="str">
        <f>IF(①【入力】別紙_職員一覧!J30="","",①【入力】別紙_職員一覧!J30)</f>
        <v/>
      </c>
      <c r="K30" s="104" t="str">
        <f t="shared" si="3"/>
        <v/>
      </c>
      <c r="L30" s="101" t="str">
        <f>IF(①【入力】別紙_職員一覧!L30="","",①【入力】別紙_職員一覧!L30)</f>
        <v>　　　　　</v>
      </c>
      <c r="M30" s="105" t="str">
        <f>IF(①【入力】別紙_職員一覧!M30="","",①【入力】別紙_職員一覧!M30)</f>
        <v/>
      </c>
      <c r="N30" s="106" t="str">
        <f>IFERROR(VLOOKUP(J30,①【入力】就業規則等一覧!$A$13:$AC$35,26,FALSE),"")</f>
        <v/>
      </c>
      <c r="O30" s="107" t="str">
        <f t="shared" si="1"/>
        <v/>
      </c>
      <c r="P30" s="107" t="str">
        <f t="shared" si="4"/>
        <v/>
      </c>
      <c r="Q30" s="108" t="str">
        <f t="shared" si="2"/>
        <v/>
      </c>
      <c r="T30" s="18"/>
    </row>
    <row r="31" spans="1:23" ht="18" customHeight="1">
      <c r="A31" s="91">
        <v>19</v>
      </c>
      <c r="B31" s="91" t="str">
        <f t="shared" si="0"/>
        <v/>
      </c>
      <c r="C31" s="101" t="str">
        <f>IF(①【入力】別紙_職員一覧!C31="","",①【入力】別紙_職員一覧!C31)</f>
        <v/>
      </c>
      <c r="D31" s="101" t="str">
        <f>IF(①【入力】別紙_職員一覧!D31="","",①【入力】別紙_職員一覧!D31)</f>
        <v/>
      </c>
      <c r="E31" s="101" t="str">
        <f>IF(①【入力】別紙_職員一覧!E31="","",①【入力】別紙_職員一覧!E31)</f>
        <v/>
      </c>
      <c r="F31" s="101" t="str">
        <f>IF(①【入力】別紙_職員一覧!F31="","",①【入力】別紙_職員一覧!F31)</f>
        <v/>
      </c>
      <c r="G31" s="102" t="str">
        <f>IF(①【入力】別紙_職員一覧!G31="","",①【入力】別紙_職員一覧!G31)</f>
        <v/>
      </c>
      <c r="H31" s="102" t="str">
        <f>IF(①【入力】別紙_職員一覧!H31="","",①【入力】別紙_職員一覧!H31)</f>
        <v/>
      </c>
      <c r="I31" s="103" t="str">
        <f>IF(①【入力】別紙_職員一覧!I31="","",①【入力】別紙_職員一覧!I31)</f>
        <v/>
      </c>
      <c r="J31" s="101" t="str">
        <f>IF(①【入力】別紙_職員一覧!J31="","",①【入力】別紙_職員一覧!J31)</f>
        <v/>
      </c>
      <c r="K31" s="104" t="str">
        <f t="shared" si="3"/>
        <v/>
      </c>
      <c r="L31" s="101" t="str">
        <f>IF(①【入力】別紙_職員一覧!L31="","",①【入力】別紙_職員一覧!L31)</f>
        <v>　　　　　</v>
      </c>
      <c r="M31" s="105" t="str">
        <f>IF(①【入力】別紙_職員一覧!M31="","",①【入力】別紙_職員一覧!M31)</f>
        <v/>
      </c>
      <c r="N31" s="106" t="str">
        <f>IFERROR(VLOOKUP(J31,①【入力】就業規則等一覧!$A$13:$AC$35,26,FALSE),"")</f>
        <v/>
      </c>
      <c r="O31" s="107" t="str">
        <f t="shared" si="1"/>
        <v/>
      </c>
      <c r="P31" s="107" t="str">
        <f t="shared" si="4"/>
        <v/>
      </c>
      <c r="Q31" s="108" t="str">
        <f t="shared" si="2"/>
        <v/>
      </c>
      <c r="T31" s="18"/>
    </row>
    <row r="32" spans="1:23" ht="18" customHeight="1">
      <c r="A32" s="91">
        <v>20</v>
      </c>
      <c r="B32" s="91" t="str">
        <f t="shared" si="0"/>
        <v/>
      </c>
      <c r="C32" s="101" t="str">
        <f>IF(①【入力】別紙_職員一覧!C32="","",①【入力】別紙_職員一覧!C32)</f>
        <v/>
      </c>
      <c r="D32" s="101" t="str">
        <f>IF(①【入力】別紙_職員一覧!D32="","",①【入力】別紙_職員一覧!D32)</f>
        <v/>
      </c>
      <c r="E32" s="101" t="str">
        <f>IF(①【入力】別紙_職員一覧!E32="","",①【入力】別紙_職員一覧!E32)</f>
        <v/>
      </c>
      <c r="F32" s="101" t="str">
        <f>IF(①【入力】別紙_職員一覧!F32="","",①【入力】別紙_職員一覧!F32)</f>
        <v/>
      </c>
      <c r="G32" s="102" t="str">
        <f>IF(①【入力】別紙_職員一覧!G32="","",①【入力】別紙_職員一覧!G32)</f>
        <v/>
      </c>
      <c r="H32" s="102" t="str">
        <f>IF(①【入力】別紙_職員一覧!H32="","",①【入力】別紙_職員一覧!H32)</f>
        <v/>
      </c>
      <c r="I32" s="103" t="str">
        <f>IF(①【入力】別紙_職員一覧!I32="","",①【入力】別紙_職員一覧!I32)</f>
        <v/>
      </c>
      <c r="J32" s="101" t="str">
        <f>IF(①【入力】別紙_職員一覧!J32="","",①【入力】別紙_職員一覧!J32)</f>
        <v/>
      </c>
      <c r="K32" s="104" t="str">
        <f t="shared" si="3"/>
        <v/>
      </c>
      <c r="L32" s="101" t="str">
        <f>IF(①【入力】別紙_職員一覧!L32="","",①【入力】別紙_職員一覧!L32)</f>
        <v>　　　　　</v>
      </c>
      <c r="M32" s="105" t="str">
        <f>IF(①【入力】別紙_職員一覧!M32="","",①【入力】別紙_職員一覧!M32)</f>
        <v/>
      </c>
      <c r="N32" s="106" t="str">
        <f>IFERROR(VLOOKUP(J32,①【入力】就業規則等一覧!$A$13:$AC$35,26,FALSE),"")</f>
        <v/>
      </c>
      <c r="O32" s="107" t="str">
        <f t="shared" si="1"/>
        <v/>
      </c>
      <c r="P32" s="107" t="str">
        <f t="shared" si="4"/>
        <v/>
      </c>
      <c r="Q32" s="108" t="str">
        <f t="shared" si="2"/>
        <v/>
      </c>
      <c r="T32" s="18"/>
    </row>
    <row r="33" spans="1:23" ht="18" customHeight="1">
      <c r="A33" s="91">
        <v>21</v>
      </c>
      <c r="B33" s="91" t="str">
        <f t="shared" si="0"/>
        <v/>
      </c>
      <c r="C33" s="101" t="str">
        <f>IF(①【入力】別紙_職員一覧!C33="","",①【入力】別紙_職員一覧!C33)</f>
        <v/>
      </c>
      <c r="D33" s="101" t="str">
        <f>IF(①【入力】別紙_職員一覧!D33="","",①【入力】別紙_職員一覧!D33)</f>
        <v/>
      </c>
      <c r="E33" s="101" t="str">
        <f>IF(①【入力】別紙_職員一覧!E33="","",①【入力】別紙_職員一覧!E33)</f>
        <v/>
      </c>
      <c r="F33" s="101" t="str">
        <f>IF(①【入力】別紙_職員一覧!F33="","",①【入力】別紙_職員一覧!F33)</f>
        <v/>
      </c>
      <c r="G33" s="102" t="str">
        <f>IF(①【入力】別紙_職員一覧!G33="","",①【入力】別紙_職員一覧!G33)</f>
        <v/>
      </c>
      <c r="H33" s="102" t="str">
        <f>IF(①【入力】別紙_職員一覧!H33="","",①【入力】別紙_職員一覧!H33)</f>
        <v/>
      </c>
      <c r="I33" s="103" t="str">
        <f>IF(①【入力】別紙_職員一覧!I33="","",①【入力】別紙_職員一覧!I33)</f>
        <v/>
      </c>
      <c r="J33" s="101" t="str">
        <f>IF(①【入力】別紙_職員一覧!J33="","",①【入力】別紙_職員一覧!J33)</f>
        <v/>
      </c>
      <c r="K33" s="104" t="str">
        <f t="shared" si="3"/>
        <v/>
      </c>
      <c r="L33" s="101" t="str">
        <f>IF(①【入力】別紙_職員一覧!L33="","",①【入力】別紙_職員一覧!L33)</f>
        <v>　　　　　</v>
      </c>
      <c r="M33" s="105" t="str">
        <f>IF(①【入力】別紙_職員一覧!M33="","",①【入力】別紙_職員一覧!M33)</f>
        <v/>
      </c>
      <c r="N33" s="106" t="str">
        <f>IFERROR(VLOOKUP(J33,①【入力】就業規則等一覧!$A$13:$AC$35,26,FALSE),"")</f>
        <v/>
      </c>
      <c r="O33" s="107" t="str">
        <f t="shared" si="1"/>
        <v/>
      </c>
      <c r="P33" s="107" t="str">
        <f t="shared" si="4"/>
        <v/>
      </c>
      <c r="Q33" s="108" t="str">
        <f t="shared" si="2"/>
        <v/>
      </c>
      <c r="T33" s="18"/>
    </row>
    <row r="34" spans="1:23" ht="18" customHeight="1">
      <c r="A34" s="91">
        <v>22</v>
      </c>
      <c r="B34" s="91" t="str">
        <f t="shared" si="0"/>
        <v/>
      </c>
      <c r="C34" s="101" t="str">
        <f>IF(①【入力】別紙_職員一覧!C34="","",①【入力】別紙_職員一覧!C34)</f>
        <v/>
      </c>
      <c r="D34" s="101" t="str">
        <f>IF(①【入力】別紙_職員一覧!D34="","",①【入力】別紙_職員一覧!D34)</f>
        <v/>
      </c>
      <c r="E34" s="101" t="str">
        <f>IF(①【入力】別紙_職員一覧!E34="","",①【入力】別紙_職員一覧!E34)</f>
        <v/>
      </c>
      <c r="F34" s="101" t="str">
        <f>IF(①【入力】別紙_職員一覧!F34="","",①【入力】別紙_職員一覧!F34)</f>
        <v/>
      </c>
      <c r="G34" s="102" t="str">
        <f>IF(①【入力】別紙_職員一覧!G34="","",①【入力】別紙_職員一覧!G34)</f>
        <v/>
      </c>
      <c r="H34" s="102" t="str">
        <f>IF(①【入力】別紙_職員一覧!H34="","",①【入力】別紙_職員一覧!H34)</f>
        <v/>
      </c>
      <c r="I34" s="103" t="str">
        <f>IF(①【入力】別紙_職員一覧!I34="","",①【入力】別紙_職員一覧!I34)</f>
        <v/>
      </c>
      <c r="J34" s="101" t="str">
        <f>IF(①【入力】別紙_職員一覧!J34="","",①【入力】別紙_職員一覧!J34)</f>
        <v/>
      </c>
      <c r="K34" s="104" t="str">
        <f t="shared" si="3"/>
        <v/>
      </c>
      <c r="L34" s="101" t="str">
        <f>IF(①【入力】別紙_職員一覧!L34="","",①【入力】別紙_職員一覧!L34)</f>
        <v>　　　　　</v>
      </c>
      <c r="M34" s="105" t="str">
        <f>IF(①【入力】別紙_職員一覧!M34="","",①【入力】別紙_職員一覧!M34)</f>
        <v/>
      </c>
      <c r="N34" s="106" t="str">
        <f>IFERROR(VLOOKUP(J34,①【入力】就業規則等一覧!$A$13:$AC$35,26,FALSE),"")</f>
        <v/>
      </c>
      <c r="O34" s="107" t="str">
        <f t="shared" si="1"/>
        <v/>
      </c>
      <c r="P34" s="107" t="str">
        <f t="shared" si="4"/>
        <v/>
      </c>
      <c r="Q34" s="108" t="str">
        <f t="shared" si="2"/>
        <v/>
      </c>
      <c r="T34" s="18"/>
    </row>
    <row r="35" spans="1:23" ht="18" customHeight="1">
      <c r="A35" s="91">
        <v>23</v>
      </c>
      <c r="B35" s="91" t="str">
        <f t="shared" si="0"/>
        <v/>
      </c>
      <c r="C35" s="101" t="str">
        <f>IF(①【入力】別紙_職員一覧!C35="","",①【入力】別紙_職員一覧!C35)</f>
        <v/>
      </c>
      <c r="D35" s="101" t="str">
        <f>IF(①【入力】別紙_職員一覧!D35="","",①【入力】別紙_職員一覧!D35)</f>
        <v/>
      </c>
      <c r="E35" s="101" t="str">
        <f>IF(①【入力】別紙_職員一覧!E35="","",①【入力】別紙_職員一覧!E35)</f>
        <v/>
      </c>
      <c r="F35" s="101" t="str">
        <f>IF(①【入力】別紙_職員一覧!F35="","",①【入力】別紙_職員一覧!F35)</f>
        <v/>
      </c>
      <c r="G35" s="102" t="str">
        <f>IF(①【入力】別紙_職員一覧!G35="","",①【入力】別紙_職員一覧!G35)</f>
        <v/>
      </c>
      <c r="H35" s="102" t="str">
        <f>IF(①【入力】別紙_職員一覧!H35="","",①【入力】別紙_職員一覧!H35)</f>
        <v/>
      </c>
      <c r="I35" s="103" t="str">
        <f>IF(①【入力】別紙_職員一覧!I35="","",①【入力】別紙_職員一覧!I35)</f>
        <v/>
      </c>
      <c r="J35" s="101" t="str">
        <f>IF(①【入力】別紙_職員一覧!J35="","",①【入力】別紙_職員一覧!J35)</f>
        <v/>
      </c>
      <c r="K35" s="104" t="str">
        <f t="shared" si="3"/>
        <v/>
      </c>
      <c r="L35" s="101" t="str">
        <f>IF(①【入力】別紙_職員一覧!L35="","",①【入力】別紙_職員一覧!L35)</f>
        <v>　　　　　</v>
      </c>
      <c r="M35" s="105" t="str">
        <f>IF(①【入力】別紙_職員一覧!M35="","",①【入力】別紙_職員一覧!M35)</f>
        <v/>
      </c>
      <c r="N35" s="106" t="str">
        <f>IFERROR(VLOOKUP(J35,①【入力】就業規則等一覧!$A$13:$AC$35,26,FALSE),"")</f>
        <v/>
      </c>
      <c r="O35" s="107" t="str">
        <f t="shared" si="1"/>
        <v/>
      </c>
      <c r="P35" s="107" t="str">
        <f t="shared" si="4"/>
        <v/>
      </c>
      <c r="Q35" s="108" t="str">
        <f t="shared" si="2"/>
        <v/>
      </c>
      <c r="T35" s="18"/>
    </row>
    <row r="36" spans="1:23" ht="18" customHeight="1">
      <c r="A36" s="91">
        <v>24</v>
      </c>
      <c r="B36" s="91" t="str">
        <f t="shared" si="0"/>
        <v/>
      </c>
      <c r="C36" s="101" t="str">
        <f>IF(①【入力】別紙_職員一覧!C36="","",①【入力】別紙_職員一覧!C36)</f>
        <v/>
      </c>
      <c r="D36" s="101" t="str">
        <f>IF(①【入力】別紙_職員一覧!D36="","",①【入力】別紙_職員一覧!D36)</f>
        <v/>
      </c>
      <c r="E36" s="101" t="str">
        <f>IF(①【入力】別紙_職員一覧!E36="","",①【入力】別紙_職員一覧!E36)</f>
        <v/>
      </c>
      <c r="F36" s="101" t="str">
        <f>IF(①【入力】別紙_職員一覧!F36="","",①【入力】別紙_職員一覧!F36)</f>
        <v/>
      </c>
      <c r="G36" s="102" t="str">
        <f>IF(①【入力】別紙_職員一覧!G36="","",①【入力】別紙_職員一覧!G36)</f>
        <v/>
      </c>
      <c r="H36" s="102" t="str">
        <f>IF(①【入力】別紙_職員一覧!H36="","",①【入力】別紙_職員一覧!H36)</f>
        <v/>
      </c>
      <c r="I36" s="103" t="str">
        <f>IF(①【入力】別紙_職員一覧!I36="","",①【入力】別紙_職員一覧!I36)</f>
        <v/>
      </c>
      <c r="J36" s="101" t="str">
        <f>IF(①【入力】別紙_職員一覧!J36="","",①【入力】別紙_職員一覧!J36)</f>
        <v/>
      </c>
      <c r="K36" s="104" t="str">
        <f t="shared" si="3"/>
        <v/>
      </c>
      <c r="L36" s="101" t="str">
        <f>IF(①【入力】別紙_職員一覧!L36="","",①【入力】別紙_職員一覧!L36)</f>
        <v>　　　　　</v>
      </c>
      <c r="M36" s="105" t="str">
        <f>IF(①【入力】別紙_職員一覧!M36="","",①【入力】別紙_職員一覧!M36)</f>
        <v/>
      </c>
      <c r="N36" s="106" t="str">
        <f>IFERROR(VLOOKUP(J36,①【入力】就業規則等一覧!$A$13:$AC$35,26,FALSE),"")</f>
        <v/>
      </c>
      <c r="O36" s="107" t="str">
        <f t="shared" si="1"/>
        <v/>
      </c>
      <c r="P36" s="107" t="str">
        <f t="shared" si="4"/>
        <v/>
      </c>
      <c r="Q36" s="108" t="str">
        <f t="shared" si="2"/>
        <v/>
      </c>
      <c r="T36" s="18"/>
    </row>
    <row r="37" spans="1:23" ht="18" customHeight="1">
      <c r="A37" s="91">
        <v>25</v>
      </c>
      <c r="B37" s="91" t="str">
        <f t="shared" si="0"/>
        <v/>
      </c>
      <c r="C37" s="101" t="str">
        <f>IF(①【入力】別紙_職員一覧!C37="","",①【入力】別紙_職員一覧!C37)</f>
        <v/>
      </c>
      <c r="D37" s="101" t="str">
        <f>IF(①【入力】別紙_職員一覧!D37="","",①【入力】別紙_職員一覧!D37)</f>
        <v/>
      </c>
      <c r="E37" s="101" t="str">
        <f>IF(①【入力】別紙_職員一覧!E37="","",①【入力】別紙_職員一覧!E37)</f>
        <v/>
      </c>
      <c r="F37" s="101" t="str">
        <f>IF(①【入力】別紙_職員一覧!F37="","",①【入力】別紙_職員一覧!F37)</f>
        <v/>
      </c>
      <c r="G37" s="102" t="str">
        <f>IF(①【入力】別紙_職員一覧!G37="","",①【入力】別紙_職員一覧!G37)</f>
        <v/>
      </c>
      <c r="H37" s="102" t="str">
        <f>IF(①【入力】別紙_職員一覧!H37="","",①【入力】別紙_職員一覧!H37)</f>
        <v/>
      </c>
      <c r="I37" s="103" t="str">
        <f>IF(①【入力】別紙_職員一覧!I37="","",①【入力】別紙_職員一覧!I37)</f>
        <v/>
      </c>
      <c r="J37" s="101" t="str">
        <f>IF(①【入力】別紙_職員一覧!J37="","",①【入力】別紙_職員一覧!J37)</f>
        <v/>
      </c>
      <c r="K37" s="104" t="str">
        <f t="shared" si="3"/>
        <v/>
      </c>
      <c r="L37" s="101" t="str">
        <f>IF(①【入力】別紙_職員一覧!L37="","",①【入力】別紙_職員一覧!L37)</f>
        <v>　　　　　</v>
      </c>
      <c r="M37" s="105" t="str">
        <f>IF(①【入力】別紙_職員一覧!M37="","",①【入力】別紙_職員一覧!M37)</f>
        <v/>
      </c>
      <c r="N37" s="106" t="str">
        <f>IFERROR(VLOOKUP(J37,①【入力】就業規則等一覧!$A$13:$AC$35,26,FALSE),"")</f>
        <v/>
      </c>
      <c r="O37" s="107" t="str">
        <f t="shared" si="1"/>
        <v/>
      </c>
      <c r="P37" s="107" t="str">
        <f t="shared" si="4"/>
        <v/>
      </c>
      <c r="Q37" s="108" t="str">
        <f t="shared" si="2"/>
        <v/>
      </c>
      <c r="T37" s="18"/>
      <c r="W37" s="14"/>
    </row>
    <row r="38" spans="1:23" ht="18" customHeight="1">
      <c r="A38" s="91">
        <v>26</v>
      </c>
      <c r="B38" s="91" t="str">
        <f t="shared" si="0"/>
        <v/>
      </c>
      <c r="C38" s="101" t="str">
        <f>IF(①【入力】別紙_職員一覧!C38="","",①【入力】別紙_職員一覧!C38)</f>
        <v/>
      </c>
      <c r="D38" s="101" t="str">
        <f>IF(①【入力】別紙_職員一覧!D38="","",①【入力】別紙_職員一覧!D38)</f>
        <v/>
      </c>
      <c r="E38" s="101" t="str">
        <f>IF(①【入力】別紙_職員一覧!E38="","",①【入力】別紙_職員一覧!E38)</f>
        <v/>
      </c>
      <c r="F38" s="101" t="str">
        <f>IF(①【入力】別紙_職員一覧!F38="","",①【入力】別紙_職員一覧!F38)</f>
        <v/>
      </c>
      <c r="G38" s="102" t="str">
        <f>IF(①【入力】別紙_職員一覧!G38="","",①【入力】別紙_職員一覧!G38)</f>
        <v/>
      </c>
      <c r="H38" s="102" t="str">
        <f>IF(①【入力】別紙_職員一覧!H38="","",①【入力】別紙_職員一覧!H38)</f>
        <v/>
      </c>
      <c r="I38" s="103" t="str">
        <f>IF(①【入力】別紙_職員一覧!I38="","",①【入力】別紙_職員一覧!I38)</f>
        <v/>
      </c>
      <c r="J38" s="101" t="str">
        <f>IF(①【入力】別紙_職員一覧!J38="","",①【入力】別紙_職員一覧!J38)</f>
        <v/>
      </c>
      <c r="K38" s="104" t="str">
        <f t="shared" si="3"/>
        <v/>
      </c>
      <c r="L38" s="101" t="str">
        <f>IF(①【入力】別紙_職員一覧!L38="","",①【入力】別紙_職員一覧!L38)</f>
        <v>　　　　　</v>
      </c>
      <c r="M38" s="105" t="str">
        <f>IF(①【入力】別紙_職員一覧!M38="","",①【入力】別紙_職員一覧!M38)</f>
        <v/>
      </c>
      <c r="N38" s="106" t="str">
        <f>IFERROR(VLOOKUP(J38,①【入力】就業規則等一覧!$A$13:$AC$35,26,FALSE),"")</f>
        <v/>
      </c>
      <c r="O38" s="107" t="str">
        <f t="shared" si="1"/>
        <v/>
      </c>
      <c r="P38" s="107" t="str">
        <f t="shared" si="4"/>
        <v/>
      </c>
      <c r="Q38" s="108" t="str">
        <f t="shared" si="2"/>
        <v/>
      </c>
      <c r="T38" s="18"/>
    </row>
    <row r="39" spans="1:23" ht="18" customHeight="1">
      <c r="A39" s="91">
        <v>27</v>
      </c>
      <c r="B39" s="91" t="str">
        <f t="shared" si="0"/>
        <v/>
      </c>
      <c r="C39" s="101" t="str">
        <f>IF(①【入力】別紙_職員一覧!C39="","",①【入力】別紙_職員一覧!C39)</f>
        <v/>
      </c>
      <c r="D39" s="101" t="str">
        <f>IF(①【入力】別紙_職員一覧!D39="","",①【入力】別紙_職員一覧!D39)</f>
        <v/>
      </c>
      <c r="E39" s="101" t="str">
        <f>IF(①【入力】別紙_職員一覧!E39="","",①【入力】別紙_職員一覧!E39)</f>
        <v/>
      </c>
      <c r="F39" s="101" t="str">
        <f>IF(①【入力】別紙_職員一覧!F39="","",①【入力】別紙_職員一覧!F39)</f>
        <v/>
      </c>
      <c r="G39" s="102" t="str">
        <f>IF(①【入力】別紙_職員一覧!G39="","",①【入力】別紙_職員一覧!G39)</f>
        <v/>
      </c>
      <c r="H39" s="102" t="str">
        <f>IF(①【入力】別紙_職員一覧!H39="","",①【入力】別紙_職員一覧!H39)</f>
        <v/>
      </c>
      <c r="I39" s="103" t="str">
        <f>IF(①【入力】別紙_職員一覧!I39="","",①【入力】別紙_職員一覧!I39)</f>
        <v/>
      </c>
      <c r="J39" s="101" t="str">
        <f>IF(①【入力】別紙_職員一覧!J39="","",①【入力】別紙_職員一覧!J39)</f>
        <v/>
      </c>
      <c r="K39" s="104" t="str">
        <f t="shared" si="3"/>
        <v/>
      </c>
      <c r="L39" s="101" t="str">
        <f>IF(①【入力】別紙_職員一覧!L39="","",①【入力】別紙_職員一覧!L39)</f>
        <v>　　　　　</v>
      </c>
      <c r="M39" s="105" t="str">
        <f>IF(①【入力】別紙_職員一覧!M39="","",①【入力】別紙_職員一覧!M39)</f>
        <v/>
      </c>
      <c r="N39" s="106" t="str">
        <f>IFERROR(VLOOKUP(J39,①【入力】就業規則等一覧!$A$13:$AC$35,26,FALSE),"")</f>
        <v/>
      </c>
      <c r="O39" s="107" t="str">
        <f t="shared" si="1"/>
        <v/>
      </c>
      <c r="P39" s="107" t="str">
        <f t="shared" si="4"/>
        <v/>
      </c>
      <c r="Q39" s="108" t="str">
        <f t="shared" si="2"/>
        <v/>
      </c>
      <c r="T39" s="18"/>
    </row>
    <row r="40" spans="1:23" ht="18" customHeight="1">
      <c r="A40" s="91">
        <v>28</v>
      </c>
      <c r="B40" s="91" t="str">
        <f t="shared" si="0"/>
        <v/>
      </c>
      <c r="C40" s="101" t="str">
        <f>IF(①【入力】別紙_職員一覧!C40="","",①【入力】別紙_職員一覧!C40)</f>
        <v/>
      </c>
      <c r="D40" s="101" t="str">
        <f>IF(①【入力】別紙_職員一覧!D40="","",①【入力】別紙_職員一覧!D40)</f>
        <v/>
      </c>
      <c r="E40" s="101" t="str">
        <f>IF(①【入力】別紙_職員一覧!E40="","",①【入力】別紙_職員一覧!E40)</f>
        <v/>
      </c>
      <c r="F40" s="101" t="str">
        <f>IF(①【入力】別紙_職員一覧!F40="","",①【入力】別紙_職員一覧!F40)</f>
        <v/>
      </c>
      <c r="G40" s="102" t="str">
        <f>IF(①【入力】別紙_職員一覧!G40="","",①【入力】別紙_職員一覧!G40)</f>
        <v/>
      </c>
      <c r="H40" s="102" t="str">
        <f>IF(①【入力】別紙_職員一覧!H40="","",①【入力】別紙_職員一覧!H40)</f>
        <v/>
      </c>
      <c r="I40" s="103" t="str">
        <f>IF(①【入力】別紙_職員一覧!I40="","",①【入力】別紙_職員一覧!I40)</f>
        <v/>
      </c>
      <c r="J40" s="101" t="str">
        <f>IF(①【入力】別紙_職員一覧!J40="","",①【入力】別紙_職員一覧!J40)</f>
        <v/>
      </c>
      <c r="K40" s="104" t="str">
        <f t="shared" si="3"/>
        <v/>
      </c>
      <c r="L40" s="101" t="str">
        <f>IF(①【入力】別紙_職員一覧!L40="","",①【入力】別紙_職員一覧!L40)</f>
        <v>　　　　　</v>
      </c>
      <c r="M40" s="105" t="str">
        <f>IF(①【入力】別紙_職員一覧!M40="","",①【入力】別紙_職員一覧!M40)</f>
        <v/>
      </c>
      <c r="N40" s="106" t="str">
        <f>IFERROR(VLOOKUP(J40,①【入力】就業規則等一覧!$A$13:$AC$35,26,FALSE),"")</f>
        <v/>
      </c>
      <c r="O40" s="107" t="str">
        <f t="shared" si="1"/>
        <v/>
      </c>
      <c r="P40" s="107" t="str">
        <f t="shared" si="4"/>
        <v/>
      </c>
      <c r="Q40" s="108" t="str">
        <f t="shared" si="2"/>
        <v/>
      </c>
      <c r="T40" s="18"/>
    </row>
    <row r="41" spans="1:23" ht="18" customHeight="1">
      <c r="A41" s="91">
        <v>29</v>
      </c>
      <c r="B41" s="91" t="str">
        <f t="shared" si="0"/>
        <v/>
      </c>
      <c r="C41" s="101" t="str">
        <f>IF(①【入力】別紙_職員一覧!C41="","",①【入力】別紙_職員一覧!C41)</f>
        <v/>
      </c>
      <c r="D41" s="101" t="str">
        <f>IF(①【入力】別紙_職員一覧!D41="","",①【入力】別紙_職員一覧!D41)</f>
        <v/>
      </c>
      <c r="E41" s="101" t="str">
        <f>IF(①【入力】別紙_職員一覧!E41="","",①【入力】別紙_職員一覧!E41)</f>
        <v/>
      </c>
      <c r="F41" s="101" t="str">
        <f>IF(①【入力】別紙_職員一覧!F41="","",①【入力】別紙_職員一覧!F41)</f>
        <v/>
      </c>
      <c r="G41" s="102" t="str">
        <f>IF(①【入力】別紙_職員一覧!G41="","",①【入力】別紙_職員一覧!G41)</f>
        <v/>
      </c>
      <c r="H41" s="102" t="str">
        <f>IF(①【入力】別紙_職員一覧!H41="","",①【入力】別紙_職員一覧!H41)</f>
        <v/>
      </c>
      <c r="I41" s="103" t="str">
        <f>IF(①【入力】別紙_職員一覧!I41="","",①【入力】別紙_職員一覧!I41)</f>
        <v/>
      </c>
      <c r="J41" s="101" t="str">
        <f>IF(①【入力】別紙_職員一覧!J41="","",①【入力】別紙_職員一覧!J41)</f>
        <v/>
      </c>
      <c r="K41" s="104" t="str">
        <f t="shared" si="3"/>
        <v/>
      </c>
      <c r="L41" s="101" t="str">
        <f>IF(①【入力】別紙_職員一覧!L41="","",①【入力】別紙_職員一覧!L41)</f>
        <v>　　　　　</v>
      </c>
      <c r="M41" s="105" t="str">
        <f>IF(①【入力】別紙_職員一覧!M41="","",①【入力】別紙_職員一覧!M41)</f>
        <v/>
      </c>
      <c r="N41" s="106" t="str">
        <f>IFERROR(VLOOKUP(J41,①【入力】就業規則等一覧!$A$13:$AC$35,26,FALSE),"")</f>
        <v/>
      </c>
      <c r="O41" s="107" t="str">
        <f t="shared" si="1"/>
        <v/>
      </c>
      <c r="P41" s="107" t="str">
        <f t="shared" si="4"/>
        <v/>
      </c>
      <c r="Q41" s="108" t="str">
        <f t="shared" si="2"/>
        <v/>
      </c>
      <c r="T41" s="18"/>
    </row>
    <row r="42" spans="1:23" ht="18" customHeight="1">
      <c r="A42" s="91">
        <v>30</v>
      </c>
      <c r="B42" s="91" t="str">
        <f t="shared" si="0"/>
        <v/>
      </c>
      <c r="C42" s="101" t="str">
        <f>IF(①【入力】別紙_職員一覧!C42="","",①【入力】別紙_職員一覧!C42)</f>
        <v/>
      </c>
      <c r="D42" s="101" t="str">
        <f>IF(①【入力】別紙_職員一覧!D42="","",①【入力】別紙_職員一覧!D42)</f>
        <v/>
      </c>
      <c r="E42" s="101" t="str">
        <f>IF(①【入力】別紙_職員一覧!E42="","",①【入力】別紙_職員一覧!E42)</f>
        <v/>
      </c>
      <c r="F42" s="101" t="str">
        <f>IF(①【入力】別紙_職員一覧!F42="","",①【入力】別紙_職員一覧!F42)</f>
        <v/>
      </c>
      <c r="G42" s="102" t="str">
        <f>IF(①【入力】別紙_職員一覧!G42="","",①【入力】別紙_職員一覧!G42)</f>
        <v/>
      </c>
      <c r="H42" s="102" t="str">
        <f>IF(①【入力】別紙_職員一覧!H42="","",①【入力】別紙_職員一覧!H42)</f>
        <v/>
      </c>
      <c r="I42" s="103" t="str">
        <f>IF(①【入力】別紙_職員一覧!I42="","",①【入力】別紙_職員一覧!I42)</f>
        <v/>
      </c>
      <c r="J42" s="101" t="str">
        <f>IF(①【入力】別紙_職員一覧!J42="","",①【入力】別紙_職員一覧!J42)</f>
        <v/>
      </c>
      <c r="K42" s="104" t="str">
        <f t="shared" si="3"/>
        <v/>
      </c>
      <c r="L42" s="101" t="str">
        <f>IF(①【入力】別紙_職員一覧!L42="","",①【入力】別紙_職員一覧!L42)</f>
        <v>　　　　　</v>
      </c>
      <c r="M42" s="105" t="str">
        <f>IF(①【入力】別紙_職員一覧!M42="","",①【入力】別紙_職員一覧!M42)</f>
        <v/>
      </c>
      <c r="N42" s="106" t="str">
        <f>IFERROR(VLOOKUP(J42,①【入力】就業規則等一覧!$A$13:$AC$35,26,FALSE),"")</f>
        <v/>
      </c>
      <c r="O42" s="107" t="str">
        <f t="shared" si="1"/>
        <v/>
      </c>
      <c r="P42" s="107" t="str">
        <f t="shared" si="4"/>
        <v/>
      </c>
      <c r="Q42" s="108" t="str">
        <f t="shared" si="2"/>
        <v/>
      </c>
      <c r="T42" s="18"/>
    </row>
    <row r="43" spans="1:23" ht="18" customHeight="1">
      <c r="A43" s="91">
        <v>31</v>
      </c>
      <c r="B43" s="91" t="str">
        <f t="shared" si="0"/>
        <v/>
      </c>
      <c r="C43" s="101" t="str">
        <f>IF(①【入力】別紙_職員一覧!C43="","",①【入力】別紙_職員一覧!C43)</f>
        <v/>
      </c>
      <c r="D43" s="101" t="str">
        <f>IF(①【入力】別紙_職員一覧!D43="","",①【入力】別紙_職員一覧!D43)</f>
        <v/>
      </c>
      <c r="E43" s="101" t="str">
        <f>IF(①【入力】別紙_職員一覧!E43="","",①【入力】別紙_職員一覧!E43)</f>
        <v/>
      </c>
      <c r="F43" s="101" t="str">
        <f>IF(①【入力】別紙_職員一覧!F43="","",①【入力】別紙_職員一覧!F43)</f>
        <v/>
      </c>
      <c r="G43" s="102" t="str">
        <f>IF(①【入力】別紙_職員一覧!G43="","",①【入力】別紙_職員一覧!G43)</f>
        <v/>
      </c>
      <c r="H43" s="102" t="str">
        <f>IF(①【入力】別紙_職員一覧!H43="","",①【入力】別紙_職員一覧!H43)</f>
        <v/>
      </c>
      <c r="I43" s="103" t="str">
        <f>IF(①【入力】別紙_職員一覧!I43="","",①【入力】別紙_職員一覧!I43)</f>
        <v/>
      </c>
      <c r="J43" s="101" t="str">
        <f>IF(①【入力】別紙_職員一覧!J43="","",①【入力】別紙_職員一覧!J43)</f>
        <v/>
      </c>
      <c r="K43" s="104" t="str">
        <f t="shared" si="3"/>
        <v/>
      </c>
      <c r="L43" s="101" t="str">
        <f>IF(①【入力】別紙_職員一覧!L43="","",①【入力】別紙_職員一覧!L43)</f>
        <v>　　　　　</v>
      </c>
      <c r="M43" s="105" t="str">
        <f>IF(①【入力】別紙_職員一覧!M43="","",①【入力】別紙_職員一覧!M43)</f>
        <v/>
      </c>
      <c r="N43" s="106" t="str">
        <f>IFERROR(VLOOKUP(J43,①【入力】就業規則等一覧!$A$13:$AC$35,26,FALSE),"")</f>
        <v/>
      </c>
      <c r="O43" s="107" t="str">
        <f t="shared" si="1"/>
        <v/>
      </c>
      <c r="P43" s="107" t="str">
        <f t="shared" si="4"/>
        <v/>
      </c>
      <c r="Q43" s="108" t="str">
        <f t="shared" si="2"/>
        <v/>
      </c>
      <c r="T43" s="18"/>
    </row>
    <row r="44" spans="1:23" ht="18" customHeight="1">
      <c r="A44" s="91">
        <v>32</v>
      </c>
      <c r="B44" s="91" t="str">
        <f t="shared" si="0"/>
        <v/>
      </c>
      <c r="C44" s="101" t="str">
        <f>IF(①【入力】別紙_職員一覧!C44="","",①【入力】別紙_職員一覧!C44)</f>
        <v/>
      </c>
      <c r="D44" s="101" t="str">
        <f>IF(①【入力】別紙_職員一覧!D44="","",①【入力】別紙_職員一覧!D44)</f>
        <v/>
      </c>
      <c r="E44" s="101" t="str">
        <f>IF(①【入力】別紙_職員一覧!E44="","",①【入力】別紙_職員一覧!E44)</f>
        <v/>
      </c>
      <c r="F44" s="101" t="str">
        <f>IF(①【入力】別紙_職員一覧!F44="","",①【入力】別紙_職員一覧!F44)</f>
        <v/>
      </c>
      <c r="G44" s="102" t="str">
        <f>IF(①【入力】別紙_職員一覧!G44="","",①【入力】別紙_職員一覧!G44)</f>
        <v/>
      </c>
      <c r="H44" s="102" t="str">
        <f>IF(①【入力】別紙_職員一覧!H44="","",①【入力】別紙_職員一覧!H44)</f>
        <v/>
      </c>
      <c r="I44" s="103" t="str">
        <f>IF(①【入力】別紙_職員一覧!I44="","",①【入力】別紙_職員一覧!I44)</f>
        <v/>
      </c>
      <c r="J44" s="101" t="str">
        <f>IF(①【入力】別紙_職員一覧!J44="","",①【入力】別紙_職員一覧!J44)</f>
        <v/>
      </c>
      <c r="K44" s="104" t="str">
        <f t="shared" si="3"/>
        <v/>
      </c>
      <c r="L44" s="101" t="str">
        <f>IF(①【入力】別紙_職員一覧!L44="","",①【入力】別紙_職員一覧!L44)</f>
        <v>　　　　　</v>
      </c>
      <c r="M44" s="105" t="str">
        <f>IF(①【入力】別紙_職員一覧!M44="","",①【入力】別紙_職員一覧!M44)</f>
        <v/>
      </c>
      <c r="N44" s="106" t="str">
        <f>IFERROR(VLOOKUP(J44,①【入力】就業規則等一覧!$A$13:$AC$35,26,FALSE),"")</f>
        <v/>
      </c>
      <c r="O44" s="107" t="str">
        <f t="shared" si="1"/>
        <v/>
      </c>
      <c r="P44" s="107" t="str">
        <f t="shared" si="4"/>
        <v/>
      </c>
      <c r="Q44" s="108" t="str">
        <f t="shared" si="2"/>
        <v/>
      </c>
      <c r="T44" s="18"/>
    </row>
    <row r="45" spans="1:23" ht="18" customHeight="1">
      <c r="A45" s="91">
        <v>33</v>
      </c>
      <c r="B45" s="91" t="str">
        <f t="shared" si="0"/>
        <v/>
      </c>
      <c r="C45" s="101" t="str">
        <f>IF(①【入力】別紙_職員一覧!C45="","",①【入力】別紙_職員一覧!C45)</f>
        <v/>
      </c>
      <c r="D45" s="101" t="str">
        <f>IF(①【入力】別紙_職員一覧!D45="","",①【入力】別紙_職員一覧!D45)</f>
        <v/>
      </c>
      <c r="E45" s="101" t="str">
        <f>IF(①【入力】別紙_職員一覧!E45="","",①【入力】別紙_職員一覧!E45)</f>
        <v/>
      </c>
      <c r="F45" s="101" t="str">
        <f>IF(①【入力】別紙_職員一覧!F45="","",①【入力】別紙_職員一覧!F45)</f>
        <v/>
      </c>
      <c r="G45" s="102" t="str">
        <f>IF(①【入力】別紙_職員一覧!G45="","",①【入力】別紙_職員一覧!G45)</f>
        <v/>
      </c>
      <c r="H45" s="102" t="str">
        <f>IF(①【入力】別紙_職員一覧!H45="","",①【入力】別紙_職員一覧!H45)</f>
        <v/>
      </c>
      <c r="I45" s="103" t="str">
        <f>IF(①【入力】別紙_職員一覧!I45="","",①【入力】別紙_職員一覧!I45)</f>
        <v/>
      </c>
      <c r="J45" s="101" t="str">
        <f>IF(①【入力】別紙_職員一覧!J45="","",①【入力】別紙_職員一覧!J45)</f>
        <v/>
      </c>
      <c r="K45" s="104" t="str">
        <f t="shared" si="3"/>
        <v/>
      </c>
      <c r="L45" s="101" t="str">
        <f>IF(①【入力】別紙_職員一覧!L45="","",①【入力】別紙_職員一覧!L45)</f>
        <v>　　　　　</v>
      </c>
      <c r="M45" s="105" t="str">
        <f>IF(①【入力】別紙_職員一覧!M45="","",①【入力】別紙_職員一覧!M45)</f>
        <v/>
      </c>
      <c r="N45" s="106" t="str">
        <f>IFERROR(VLOOKUP(J45,①【入力】就業規則等一覧!$A$13:$AC$35,26,FALSE),"")</f>
        <v/>
      </c>
      <c r="O45" s="107" t="str">
        <f t="shared" si="1"/>
        <v/>
      </c>
      <c r="P45" s="107" t="str">
        <f t="shared" si="4"/>
        <v/>
      </c>
      <c r="Q45" s="108" t="str">
        <f t="shared" si="2"/>
        <v/>
      </c>
      <c r="T45" s="18"/>
    </row>
    <row r="46" spans="1:23" ht="18" customHeight="1">
      <c r="A46" s="91">
        <v>34</v>
      </c>
      <c r="B46" s="91" t="str">
        <f t="shared" si="0"/>
        <v/>
      </c>
      <c r="C46" s="101" t="str">
        <f>IF(①【入力】別紙_職員一覧!C46="","",①【入力】別紙_職員一覧!C46)</f>
        <v/>
      </c>
      <c r="D46" s="101" t="str">
        <f>IF(①【入力】別紙_職員一覧!D46="","",①【入力】別紙_職員一覧!D46)</f>
        <v/>
      </c>
      <c r="E46" s="101" t="str">
        <f>IF(①【入力】別紙_職員一覧!E46="","",①【入力】別紙_職員一覧!E46)</f>
        <v/>
      </c>
      <c r="F46" s="101" t="str">
        <f>IF(①【入力】別紙_職員一覧!F46="","",①【入力】別紙_職員一覧!F46)</f>
        <v/>
      </c>
      <c r="G46" s="102" t="str">
        <f>IF(①【入力】別紙_職員一覧!G46="","",①【入力】別紙_職員一覧!G46)</f>
        <v/>
      </c>
      <c r="H46" s="102" t="str">
        <f>IF(①【入力】別紙_職員一覧!H46="","",①【入力】別紙_職員一覧!H46)</f>
        <v/>
      </c>
      <c r="I46" s="103" t="str">
        <f>IF(①【入力】別紙_職員一覧!I46="","",①【入力】別紙_職員一覧!I46)</f>
        <v/>
      </c>
      <c r="J46" s="101" t="str">
        <f>IF(①【入力】別紙_職員一覧!J46="","",①【入力】別紙_職員一覧!J46)</f>
        <v/>
      </c>
      <c r="K46" s="104" t="str">
        <f t="shared" si="3"/>
        <v/>
      </c>
      <c r="L46" s="101" t="str">
        <f>IF(①【入力】別紙_職員一覧!L46="","",①【入力】別紙_職員一覧!L46)</f>
        <v>　　　　　</v>
      </c>
      <c r="M46" s="105" t="str">
        <f>IF(①【入力】別紙_職員一覧!M46="","",①【入力】別紙_職員一覧!M46)</f>
        <v/>
      </c>
      <c r="N46" s="106" t="str">
        <f>IFERROR(VLOOKUP(J46,①【入力】就業規則等一覧!$A$13:$AC$35,26,FALSE),"")</f>
        <v/>
      </c>
      <c r="O46" s="107" t="str">
        <f t="shared" si="1"/>
        <v/>
      </c>
      <c r="P46" s="107" t="str">
        <f t="shared" si="4"/>
        <v/>
      </c>
      <c r="Q46" s="108" t="str">
        <f t="shared" si="2"/>
        <v/>
      </c>
      <c r="T46" s="18"/>
    </row>
    <row r="47" spans="1:23" ht="18" customHeight="1">
      <c r="A47" s="91">
        <v>35</v>
      </c>
      <c r="B47" s="91" t="str">
        <f t="shared" si="0"/>
        <v/>
      </c>
      <c r="C47" s="101" t="str">
        <f>IF(①【入力】別紙_職員一覧!C47="","",①【入力】別紙_職員一覧!C47)</f>
        <v/>
      </c>
      <c r="D47" s="101" t="str">
        <f>IF(①【入力】別紙_職員一覧!D47="","",①【入力】別紙_職員一覧!D47)</f>
        <v/>
      </c>
      <c r="E47" s="101" t="str">
        <f>IF(①【入力】別紙_職員一覧!E47="","",①【入力】別紙_職員一覧!E47)</f>
        <v/>
      </c>
      <c r="F47" s="101" t="str">
        <f>IF(①【入力】別紙_職員一覧!F47="","",①【入力】別紙_職員一覧!F47)</f>
        <v/>
      </c>
      <c r="G47" s="102" t="str">
        <f>IF(①【入力】別紙_職員一覧!G47="","",①【入力】別紙_職員一覧!G47)</f>
        <v/>
      </c>
      <c r="H47" s="102" t="str">
        <f>IF(①【入力】別紙_職員一覧!H47="","",①【入力】別紙_職員一覧!H47)</f>
        <v/>
      </c>
      <c r="I47" s="103" t="str">
        <f>IF(①【入力】別紙_職員一覧!I47="","",①【入力】別紙_職員一覧!I47)</f>
        <v/>
      </c>
      <c r="J47" s="101" t="str">
        <f>IF(①【入力】別紙_職員一覧!J47="","",①【入力】別紙_職員一覧!J47)</f>
        <v/>
      </c>
      <c r="K47" s="104" t="str">
        <f t="shared" si="3"/>
        <v/>
      </c>
      <c r="L47" s="101" t="str">
        <f>IF(①【入力】別紙_職員一覧!L47="","",①【入力】別紙_職員一覧!L47)</f>
        <v>　　　　　</v>
      </c>
      <c r="M47" s="105" t="str">
        <f>IF(①【入力】別紙_職員一覧!M47="","",①【入力】別紙_職員一覧!M47)</f>
        <v/>
      </c>
      <c r="N47" s="106" t="str">
        <f>IFERROR(VLOOKUP(J47,①【入力】就業規則等一覧!$A$13:$AC$35,26,FALSE),"")</f>
        <v/>
      </c>
      <c r="O47" s="107" t="str">
        <f t="shared" si="1"/>
        <v/>
      </c>
      <c r="P47" s="107" t="str">
        <f t="shared" si="4"/>
        <v/>
      </c>
      <c r="Q47" s="108" t="str">
        <f t="shared" si="2"/>
        <v/>
      </c>
      <c r="T47" s="18"/>
    </row>
    <row r="48" spans="1:23" ht="18" customHeight="1">
      <c r="A48" s="91">
        <v>36</v>
      </c>
      <c r="B48" s="91" t="str">
        <f t="shared" si="0"/>
        <v/>
      </c>
      <c r="C48" s="101" t="str">
        <f>IF(①【入力】別紙_職員一覧!C48="","",①【入力】別紙_職員一覧!C48)</f>
        <v/>
      </c>
      <c r="D48" s="101" t="str">
        <f>IF(①【入力】別紙_職員一覧!D48="","",①【入力】別紙_職員一覧!D48)</f>
        <v/>
      </c>
      <c r="E48" s="101" t="str">
        <f>IF(①【入力】別紙_職員一覧!E48="","",①【入力】別紙_職員一覧!E48)</f>
        <v/>
      </c>
      <c r="F48" s="101" t="str">
        <f>IF(①【入力】別紙_職員一覧!F48="","",①【入力】別紙_職員一覧!F48)</f>
        <v/>
      </c>
      <c r="G48" s="102" t="str">
        <f>IF(①【入力】別紙_職員一覧!G48="","",①【入力】別紙_職員一覧!G48)</f>
        <v/>
      </c>
      <c r="H48" s="102" t="str">
        <f>IF(①【入力】別紙_職員一覧!H48="","",①【入力】別紙_職員一覧!H48)</f>
        <v/>
      </c>
      <c r="I48" s="103" t="str">
        <f>IF(①【入力】別紙_職員一覧!I48="","",①【入力】別紙_職員一覧!I48)</f>
        <v/>
      </c>
      <c r="J48" s="101" t="str">
        <f>IF(①【入力】別紙_職員一覧!J48="","",①【入力】別紙_職員一覧!J48)</f>
        <v/>
      </c>
      <c r="K48" s="104" t="str">
        <f t="shared" si="3"/>
        <v/>
      </c>
      <c r="L48" s="101" t="str">
        <f>IF(①【入力】別紙_職員一覧!L48="","",①【入力】別紙_職員一覧!L48)</f>
        <v>　　　　　</v>
      </c>
      <c r="M48" s="105" t="str">
        <f>IF(①【入力】別紙_職員一覧!M48="","",①【入力】別紙_職員一覧!M48)</f>
        <v/>
      </c>
      <c r="N48" s="106" t="str">
        <f>IFERROR(VLOOKUP(J48,①【入力】就業規則等一覧!$A$13:$AC$35,26,FALSE),"")</f>
        <v/>
      </c>
      <c r="O48" s="107" t="str">
        <f t="shared" si="1"/>
        <v/>
      </c>
      <c r="P48" s="107" t="str">
        <f t="shared" si="4"/>
        <v/>
      </c>
      <c r="Q48" s="108" t="str">
        <f t="shared" si="2"/>
        <v/>
      </c>
      <c r="T48" s="18"/>
    </row>
    <row r="49" spans="1:23" ht="18" customHeight="1">
      <c r="A49" s="91">
        <v>37</v>
      </c>
      <c r="B49" s="91" t="str">
        <f t="shared" si="0"/>
        <v/>
      </c>
      <c r="C49" s="101" t="str">
        <f>IF(①【入力】別紙_職員一覧!C49="","",①【入力】別紙_職員一覧!C49)</f>
        <v/>
      </c>
      <c r="D49" s="101" t="str">
        <f>IF(①【入力】別紙_職員一覧!D49="","",①【入力】別紙_職員一覧!D49)</f>
        <v/>
      </c>
      <c r="E49" s="101" t="str">
        <f>IF(①【入力】別紙_職員一覧!E49="","",①【入力】別紙_職員一覧!E49)</f>
        <v/>
      </c>
      <c r="F49" s="101" t="str">
        <f>IF(①【入力】別紙_職員一覧!F49="","",①【入力】別紙_職員一覧!F49)</f>
        <v/>
      </c>
      <c r="G49" s="102" t="str">
        <f>IF(①【入力】別紙_職員一覧!G49="","",①【入力】別紙_職員一覧!G49)</f>
        <v/>
      </c>
      <c r="H49" s="102" t="str">
        <f>IF(①【入力】別紙_職員一覧!H49="","",①【入力】別紙_職員一覧!H49)</f>
        <v/>
      </c>
      <c r="I49" s="103" t="str">
        <f>IF(①【入力】別紙_職員一覧!I49="","",①【入力】別紙_職員一覧!I49)</f>
        <v/>
      </c>
      <c r="J49" s="101" t="str">
        <f>IF(①【入力】別紙_職員一覧!J49="","",①【入力】別紙_職員一覧!J49)</f>
        <v/>
      </c>
      <c r="K49" s="104" t="str">
        <f t="shared" si="3"/>
        <v/>
      </c>
      <c r="L49" s="101" t="str">
        <f>IF(①【入力】別紙_職員一覧!L49="","",①【入力】別紙_職員一覧!L49)</f>
        <v>　　　　　</v>
      </c>
      <c r="M49" s="105" t="str">
        <f>IF(①【入力】別紙_職員一覧!M49="","",①【入力】別紙_職員一覧!M49)</f>
        <v/>
      </c>
      <c r="N49" s="106" t="str">
        <f>IFERROR(VLOOKUP(J49,①【入力】就業規則等一覧!$A$13:$AC$35,26,FALSE),"")</f>
        <v/>
      </c>
      <c r="O49" s="107" t="str">
        <f t="shared" si="1"/>
        <v/>
      </c>
      <c r="P49" s="107" t="str">
        <f t="shared" si="4"/>
        <v/>
      </c>
      <c r="Q49" s="108" t="str">
        <f t="shared" si="2"/>
        <v/>
      </c>
      <c r="T49" s="18"/>
    </row>
    <row r="50" spans="1:23" ht="18" customHeight="1">
      <c r="A50" s="91">
        <v>38</v>
      </c>
      <c r="B50" s="91" t="str">
        <f t="shared" si="0"/>
        <v/>
      </c>
      <c r="C50" s="101" t="str">
        <f>IF(①【入力】別紙_職員一覧!C50="","",①【入力】別紙_職員一覧!C50)</f>
        <v/>
      </c>
      <c r="D50" s="101" t="str">
        <f>IF(①【入力】別紙_職員一覧!D50="","",①【入力】別紙_職員一覧!D50)</f>
        <v/>
      </c>
      <c r="E50" s="101" t="str">
        <f>IF(①【入力】別紙_職員一覧!E50="","",①【入力】別紙_職員一覧!E50)</f>
        <v/>
      </c>
      <c r="F50" s="101" t="str">
        <f>IF(①【入力】別紙_職員一覧!F50="","",①【入力】別紙_職員一覧!F50)</f>
        <v/>
      </c>
      <c r="G50" s="102" t="str">
        <f>IF(①【入力】別紙_職員一覧!G50="","",①【入力】別紙_職員一覧!G50)</f>
        <v/>
      </c>
      <c r="H50" s="102" t="str">
        <f>IF(①【入力】別紙_職員一覧!H50="","",①【入力】別紙_職員一覧!H50)</f>
        <v/>
      </c>
      <c r="I50" s="103" t="str">
        <f>IF(①【入力】別紙_職員一覧!I50="","",①【入力】別紙_職員一覧!I50)</f>
        <v/>
      </c>
      <c r="J50" s="101" t="str">
        <f>IF(①【入力】別紙_職員一覧!J50="","",①【入力】別紙_職員一覧!J50)</f>
        <v/>
      </c>
      <c r="K50" s="104" t="str">
        <f t="shared" si="3"/>
        <v/>
      </c>
      <c r="L50" s="101" t="str">
        <f>IF(①【入力】別紙_職員一覧!L50="","",①【入力】別紙_職員一覧!L50)</f>
        <v>　　　　　</v>
      </c>
      <c r="M50" s="105" t="str">
        <f>IF(①【入力】別紙_職員一覧!M50="","",①【入力】別紙_職員一覧!M50)</f>
        <v/>
      </c>
      <c r="N50" s="106" t="str">
        <f>IFERROR(VLOOKUP(J50,①【入力】就業規則等一覧!$A$13:$AC$35,26,FALSE),"")</f>
        <v/>
      </c>
      <c r="O50" s="107" t="str">
        <f t="shared" si="1"/>
        <v/>
      </c>
      <c r="P50" s="107" t="str">
        <f t="shared" si="4"/>
        <v/>
      </c>
      <c r="Q50" s="108" t="str">
        <f t="shared" si="2"/>
        <v/>
      </c>
      <c r="T50" s="18"/>
      <c r="W50" s="14"/>
    </row>
    <row r="51" spans="1:23" ht="18" customHeight="1">
      <c r="A51" s="91">
        <v>39</v>
      </c>
      <c r="B51" s="91" t="str">
        <f t="shared" si="0"/>
        <v/>
      </c>
      <c r="C51" s="101" t="str">
        <f>IF(①【入力】別紙_職員一覧!C51="","",①【入力】別紙_職員一覧!C51)</f>
        <v/>
      </c>
      <c r="D51" s="101" t="str">
        <f>IF(①【入力】別紙_職員一覧!D51="","",①【入力】別紙_職員一覧!D51)</f>
        <v/>
      </c>
      <c r="E51" s="101" t="str">
        <f>IF(①【入力】別紙_職員一覧!E51="","",①【入力】別紙_職員一覧!E51)</f>
        <v/>
      </c>
      <c r="F51" s="101" t="str">
        <f>IF(①【入力】別紙_職員一覧!F51="","",①【入力】別紙_職員一覧!F51)</f>
        <v/>
      </c>
      <c r="G51" s="102" t="str">
        <f>IF(①【入力】別紙_職員一覧!G51="","",①【入力】別紙_職員一覧!G51)</f>
        <v/>
      </c>
      <c r="H51" s="102" t="str">
        <f>IF(①【入力】別紙_職員一覧!H51="","",①【入力】別紙_職員一覧!H51)</f>
        <v/>
      </c>
      <c r="I51" s="103" t="str">
        <f>IF(①【入力】別紙_職員一覧!I51="","",①【入力】別紙_職員一覧!I51)</f>
        <v/>
      </c>
      <c r="J51" s="101" t="str">
        <f>IF(①【入力】別紙_職員一覧!J51="","",①【入力】別紙_職員一覧!J51)</f>
        <v/>
      </c>
      <c r="K51" s="104" t="str">
        <f t="shared" si="3"/>
        <v/>
      </c>
      <c r="L51" s="101" t="str">
        <f>IF(①【入力】別紙_職員一覧!L51="","",①【入力】別紙_職員一覧!L51)</f>
        <v>　　　　　</v>
      </c>
      <c r="M51" s="105" t="str">
        <f>IF(①【入力】別紙_職員一覧!M51="","",①【入力】別紙_職員一覧!M51)</f>
        <v/>
      </c>
      <c r="N51" s="106" t="str">
        <f>IFERROR(VLOOKUP(J51,①【入力】就業規則等一覧!$A$13:$AC$35,26,FALSE),"")</f>
        <v/>
      </c>
      <c r="O51" s="107" t="str">
        <f t="shared" si="1"/>
        <v/>
      </c>
      <c r="P51" s="107" t="str">
        <f t="shared" si="4"/>
        <v/>
      </c>
      <c r="Q51" s="108" t="str">
        <f t="shared" si="2"/>
        <v/>
      </c>
      <c r="T51" s="18"/>
    </row>
    <row r="52" spans="1:23" ht="18" customHeight="1">
      <c r="A52" s="91">
        <v>40</v>
      </c>
      <c r="B52" s="91" t="str">
        <f t="shared" si="0"/>
        <v/>
      </c>
      <c r="C52" s="101" t="str">
        <f>IF(①【入力】別紙_職員一覧!C52="","",①【入力】別紙_職員一覧!C52)</f>
        <v/>
      </c>
      <c r="D52" s="101" t="str">
        <f>IF(①【入力】別紙_職員一覧!D52="","",①【入力】別紙_職員一覧!D52)</f>
        <v/>
      </c>
      <c r="E52" s="101" t="str">
        <f>IF(①【入力】別紙_職員一覧!E52="","",①【入力】別紙_職員一覧!E52)</f>
        <v/>
      </c>
      <c r="F52" s="101" t="str">
        <f>IF(①【入力】別紙_職員一覧!F52="","",①【入力】別紙_職員一覧!F52)</f>
        <v/>
      </c>
      <c r="G52" s="102" t="str">
        <f>IF(①【入力】別紙_職員一覧!G52="","",①【入力】別紙_職員一覧!G52)</f>
        <v/>
      </c>
      <c r="H52" s="102" t="str">
        <f>IF(①【入力】別紙_職員一覧!H52="","",①【入力】別紙_職員一覧!H52)</f>
        <v/>
      </c>
      <c r="I52" s="103" t="str">
        <f>IF(①【入力】別紙_職員一覧!I52="","",①【入力】別紙_職員一覧!I52)</f>
        <v/>
      </c>
      <c r="J52" s="101" t="str">
        <f>IF(①【入力】別紙_職員一覧!J52="","",①【入力】別紙_職員一覧!J52)</f>
        <v/>
      </c>
      <c r="K52" s="104" t="str">
        <f t="shared" si="3"/>
        <v/>
      </c>
      <c r="L52" s="101" t="str">
        <f>IF(①【入力】別紙_職員一覧!L52="","",①【入力】別紙_職員一覧!L52)</f>
        <v>　　　　　</v>
      </c>
      <c r="M52" s="105" t="str">
        <f>IF(①【入力】別紙_職員一覧!M52="","",①【入力】別紙_職員一覧!M52)</f>
        <v/>
      </c>
      <c r="N52" s="106" t="str">
        <f>IFERROR(VLOOKUP(J52,①【入力】就業規則等一覧!$A$13:$AC$35,26,FALSE),"")</f>
        <v/>
      </c>
      <c r="O52" s="107" t="str">
        <f t="shared" si="1"/>
        <v/>
      </c>
      <c r="P52" s="107" t="str">
        <f t="shared" si="4"/>
        <v/>
      </c>
      <c r="Q52" s="108" t="str">
        <f t="shared" si="2"/>
        <v/>
      </c>
      <c r="T52" s="18"/>
    </row>
    <row r="53" spans="1:23" ht="18" customHeight="1">
      <c r="A53" s="91">
        <v>41</v>
      </c>
      <c r="B53" s="91" t="str">
        <f t="shared" si="0"/>
        <v/>
      </c>
      <c r="C53" s="101" t="str">
        <f>IF(①【入力】別紙_職員一覧!C53="","",①【入力】別紙_職員一覧!C53)</f>
        <v/>
      </c>
      <c r="D53" s="101" t="str">
        <f>IF(①【入力】別紙_職員一覧!D53="","",①【入力】別紙_職員一覧!D53)</f>
        <v/>
      </c>
      <c r="E53" s="101" t="str">
        <f>IF(①【入力】別紙_職員一覧!E53="","",①【入力】別紙_職員一覧!E53)</f>
        <v/>
      </c>
      <c r="F53" s="101" t="str">
        <f>IF(①【入力】別紙_職員一覧!F53="","",①【入力】別紙_職員一覧!F53)</f>
        <v/>
      </c>
      <c r="G53" s="102" t="str">
        <f>IF(①【入力】別紙_職員一覧!G53="","",①【入力】別紙_職員一覧!G53)</f>
        <v/>
      </c>
      <c r="H53" s="102" t="str">
        <f>IF(①【入力】別紙_職員一覧!H53="","",①【入力】別紙_職員一覧!H53)</f>
        <v/>
      </c>
      <c r="I53" s="103" t="str">
        <f>IF(①【入力】別紙_職員一覧!I53="","",①【入力】別紙_職員一覧!I53)</f>
        <v/>
      </c>
      <c r="J53" s="101" t="str">
        <f>IF(①【入力】別紙_職員一覧!J53="","",①【入力】別紙_職員一覧!J53)</f>
        <v/>
      </c>
      <c r="K53" s="104" t="str">
        <f t="shared" si="3"/>
        <v/>
      </c>
      <c r="L53" s="101" t="str">
        <f>IF(①【入力】別紙_職員一覧!L53="","",①【入力】別紙_職員一覧!L53)</f>
        <v>　　　　　</v>
      </c>
      <c r="M53" s="105" t="str">
        <f>IF(①【入力】別紙_職員一覧!M53="","",①【入力】別紙_職員一覧!M53)</f>
        <v/>
      </c>
      <c r="N53" s="106" t="str">
        <f>IFERROR(VLOOKUP(J53,①【入力】就業規則等一覧!$A$13:$AC$35,26,FALSE),"")</f>
        <v/>
      </c>
      <c r="O53" s="107" t="str">
        <f t="shared" si="1"/>
        <v/>
      </c>
      <c r="P53" s="107" t="str">
        <f t="shared" si="4"/>
        <v/>
      </c>
      <c r="Q53" s="108" t="str">
        <f t="shared" si="2"/>
        <v/>
      </c>
      <c r="T53" s="18"/>
    </row>
    <row r="54" spans="1:23" ht="18" customHeight="1">
      <c r="A54" s="91">
        <v>42</v>
      </c>
      <c r="B54" s="91" t="str">
        <f t="shared" si="0"/>
        <v/>
      </c>
      <c r="C54" s="101" t="str">
        <f>IF(①【入力】別紙_職員一覧!C54="","",①【入力】別紙_職員一覧!C54)</f>
        <v/>
      </c>
      <c r="D54" s="101" t="str">
        <f>IF(①【入力】別紙_職員一覧!D54="","",①【入力】別紙_職員一覧!D54)</f>
        <v/>
      </c>
      <c r="E54" s="101" t="str">
        <f>IF(①【入力】別紙_職員一覧!E54="","",①【入力】別紙_職員一覧!E54)</f>
        <v/>
      </c>
      <c r="F54" s="101" t="str">
        <f>IF(①【入力】別紙_職員一覧!F54="","",①【入力】別紙_職員一覧!F54)</f>
        <v/>
      </c>
      <c r="G54" s="102" t="str">
        <f>IF(①【入力】別紙_職員一覧!G54="","",①【入力】別紙_職員一覧!G54)</f>
        <v/>
      </c>
      <c r="H54" s="102" t="str">
        <f>IF(①【入力】別紙_職員一覧!H54="","",①【入力】別紙_職員一覧!H54)</f>
        <v/>
      </c>
      <c r="I54" s="103" t="str">
        <f>IF(①【入力】別紙_職員一覧!I54="","",①【入力】別紙_職員一覧!I54)</f>
        <v/>
      </c>
      <c r="J54" s="101" t="str">
        <f>IF(①【入力】別紙_職員一覧!J54="","",①【入力】別紙_職員一覧!J54)</f>
        <v/>
      </c>
      <c r="K54" s="104" t="str">
        <f t="shared" si="3"/>
        <v/>
      </c>
      <c r="L54" s="101" t="str">
        <f>IF(①【入力】別紙_職員一覧!L54="","",①【入力】別紙_職員一覧!L54)</f>
        <v>　　　　　</v>
      </c>
      <c r="M54" s="105" t="str">
        <f>IF(①【入力】別紙_職員一覧!M54="","",①【入力】別紙_職員一覧!M54)</f>
        <v/>
      </c>
      <c r="N54" s="106" t="str">
        <f>IFERROR(VLOOKUP(J54,①【入力】就業規則等一覧!$A$13:$AC$35,26,FALSE),"")</f>
        <v/>
      </c>
      <c r="O54" s="107" t="str">
        <f t="shared" si="1"/>
        <v/>
      </c>
      <c r="P54" s="107" t="str">
        <f t="shared" si="4"/>
        <v/>
      </c>
      <c r="Q54" s="108" t="str">
        <f t="shared" si="2"/>
        <v/>
      </c>
      <c r="T54" s="18"/>
    </row>
    <row r="55" spans="1:23" ht="18" customHeight="1">
      <c r="A55" s="91">
        <v>43</v>
      </c>
      <c r="B55" s="91" t="str">
        <f t="shared" si="0"/>
        <v/>
      </c>
      <c r="C55" s="101" t="str">
        <f>IF(①【入力】別紙_職員一覧!C55="","",①【入力】別紙_職員一覧!C55)</f>
        <v/>
      </c>
      <c r="D55" s="101" t="str">
        <f>IF(①【入力】別紙_職員一覧!D55="","",①【入力】別紙_職員一覧!D55)</f>
        <v/>
      </c>
      <c r="E55" s="101" t="str">
        <f>IF(①【入力】別紙_職員一覧!E55="","",①【入力】別紙_職員一覧!E55)</f>
        <v/>
      </c>
      <c r="F55" s="101" t="str">
        <f>IF(①【入力】別紙_職員一覧!F55="","",①【入力】別紙_職員一覧!F55)</f>
        <v/>
      </c>
      <c r="G55" s="102" t="str">
        <f>IF(①【入力】別紙_職員一覧!G55="","",①【入力】別紙_職員一覧!G55)</f>
        <v/>
      </c>
      <c r="H55" s="102" t="str">
        <f>IF(①【入力】別紙_職員一覧!H55="","",①【入力】別紙_職員一覧!H55)</f>
        <v/>
      </c>
      <c r="I55" s="103" t="str">
        <f>IF(①【入力】別紙_職員一覧!I55="","",①【入力】別紙_職員一覧!I55)</f>
        <v/>
      </c>
      <c r="J55" s="101" t="str">
        <f>IF(①【入力】別紙_職員一覧!J55="","",①【入力】別紙_職員一覧!J55)</f>
        <v/>
      </c>
      <c r="K55" s="104" t="str">
        <f t="shared" si="3"/>
        <v/>
      </c>
      <c r="L55" s="101" t="str">
        <f>IF(①【入力】別紙_職員一覧!L55="","",①【入力】別紙_職員一覧!L55)</f>
        <v>　　　　　</v>
      </c>
      <c r="M55" s="105" t="str">
        <f>IF(①【入力】別紙_職員一覧!M55="","",①【入力】別紙_職員一覧!M55)</f>
        <v/>
      </c>
      <c r="N55" s="106" t="str">
        <f>IFERROR(VLOOKUP(J55,①【入力】就業規則等一覧!$A$13:$AC$35,26,FALSE),"")</f>
        <v/>
      </c>
      <c r="O55" s="107" t="str">
        <f t="shared" si="1"/>
        <v/>
      </c>
      <c r="P55" s="107" t="str">
        <f t="shared" si="4"/>
        <v/>
      </c>
      <c r="Q55" s="108" t="str">
        <f t="shared" si="2"/>
        <v/>
      </c>
      <c r="T55" s="18"/>
    </row>
    <row r="56" spans="1:23" ht="18" customHeight="1">
      <c r="A56" s="91">
        <v>44</v>
      </c>
      <c r="B56" s="91" t="str">
        <f t="shared" si="0"/>
        <v/>
      </c>
      <c r="C56" s="101" t="str">
        <f>IF(①【入力】別紙_職員一覧!C56="","",①【入力】別紙_職員一覧!C56)</f>
        <v/>
      </c>
      <c r="D56" s="101" t="str">
        <f>IF(①【入力】別紙_職員一覧!D56="","",①【入力】別紙_職員一覧!D56)</f>
        <v/>
      </c>
      <c r="E56" s="101" t="str">
        <f>IF(①【入力】別紙_職員一覧!E56="","",①【入力】別紙_職員一覧!E56)</f>
        <v/>
      </c>
      <c r="F56" s="101" t="str">
        <f>IF(①【入力】別紙_職員一覧!F56="","",①【入力】別紙_職員一覧!F56)</f>
        <v/>
      </c>
      <c r="G56" s="102" t="str">
        <f>IF(①【入力】別紙_職員一覧!G56="","",①【入力】別紙_職員一覧!G56)</f>
        <v/>
      </c>
      <c r="H56" s="102" t="str">
        <f>IF(①【入力】別紙_職員一覧!H56="","",①【入力】別紙_職員一覧!H56)</f>
        <v/>
      </c>
      <c r="I56" s="103" t="str">
        <f>IF(①【入力】別紙_職員一覧!I56="","",①【入力】別紙_職員一覧!I56)</f>
        <v/>
      </c>
      <c r="J56" s="101" t="str">
        <f>IF(①【入力】別紙_職員一覧!J56="","",①【入力】別紙_職員一覧!J56)</f>
        <v/>
      </c>
      <c r="K56" s="104" t="str">
        <f t="shared" si="3"/>
        <v/>
      </c>
      <c r="L56" s="101" t="str">
        <f>IF(①【入力】別紙_職員一覧!L56="","",①【入力】別紙_職員一覧!L56)</f>
        <v>　　　　　</v>
      </c>
      <c r="M56" s="105" t="str">
        <f>IF(①【入力】別紙_職員一覧!M56="","",①【入力】別紙_職員一覧!M56)</f>
        <v/>
      </c>
      <c r="N56" s="106" t="str">
        <f>IFERROR(VLOOKUP(J56,①【入力】就業規則等一覧!$A$13:$AC$35,26,FALSE),"")</f>
        <v/>
      </c>
      <c r="O56" s="107" t="str">
        <f t="shared" si="1"/>
        <v/>
      </c>
      <c r="P56" s="107" t="str">
        <f t="shared" si="4"/>
        <v/>
      </c>
      <c r="Q56" s="108" t="str">
        <f t="shared" si="2"/>
        <v/>
      </c>
      <c r="T56" s="18"/>
    </row>
    <row r="57" spans="1:23" ht="18" customHeight="1">
      <c r="A57" s="91">
        <v>45</v>
      </c>
      <c r="B57" s="91" t="str">
        <f t="shared" si="0"/>
        <v/>
      </c>
      <c r="C57" s="101" t="str">
        <f>IF(①【入力】別紙_職員一覧!C57="","",①【入力】別紙_職員一覧!C57)</f>
        <v/>
      </c>
      <c r="D57" s="101" t="str">
        <f>IF(①【入力】別紙_職員一覧!D57="","",①【入力】別紙_職員一覧!D57)</f>
        <v/>
      </c>
      <c r="E57" s="101" t="str">
        <f>IF(①【入力】別紙_職員一覧!E57="","",①【入力】別紙_職員一覧!E57)</f>
        <v/>
      </c>
      <c r="F57" s="101" t="str">
        <f>IF(①【入力】別紙_職員一覧!F57="","",①【入力】別紙_職員一覧!F57)</f>
        <v/>
      </c>
      <c r="G57" s="102" t="str">
        <f>IF(①【入力】別紙_職員一覧!G57="","",①【入力】別紙_職員一覧!G57)</f>
        <v/>
      </c>
      <c r="H57" s="102" t="str">
        <f>IF(①【入力】別紙_職員一覧!H57="","",①【入力】別紙_職員一覧!H57)</f>
        <v/>
      </c>
      <c r="I57" s="103" t="str">
        <f>IF(①【入力】別紙_職員一覧!I57="","",①【入力】別紙_職員一覧!I57)</f>
        <v/>
      </c>
      <c r="J57" s="101" t="str">
        <f>IF(①【入力】別紙_職員一覧!J57="","",①【入力】別紙_職員一覧!J57)</f>
        <v/>
      </c>
      <c r="K57" s="104" t="str">
        <f t="shared" si="3"/>
        <v/>
      </c>
      <c r="L57" s="101" t="str">
        <f>IF(①【入力】別紙_職員一覧!L57="","",①【入力】別紙_職員一覧!L57)</f>
        <v>　　　　　</v>
      </c>
      <c r="M57" s="105" t="str">
        <f>IF(①【入力】別紙_職員一覧!M57="","",①【入力】別紙_職員一覧!M57)</f>
        <v/>
      </c>
      <c r="N57" s="106" t="str">
        <f>IFERROR(VLOOKUP(J57,①【入力】就業規則等一覧!$A$13:$AC$35,26,FALSE),"")</f>
        <v/>
      </c>
      <c r="O57" s="107" t="str">
        <f t="shared" si="1"/>
        <v/>
      </c>
      <c r="P57" s="107" t="str">
        <f t="shared" si="4"/>
        <v/>
      </c>
      <c r="Q57" s="108" t="str">
        <f t="shared" si="2"/>
        <v/>
      </c>
      <c r="T57" s="18"/>
    </row>
    <row r="58" spans="1:23" ht="18" customHeight="1">
      <c r="A58" s="91">
        <v>46</v>
      </c>
      <c r="B58" s="91" t="str">
        <f t="shared" si="0"/>
        <v/>
      </c>
      <c r="C58" s="101" t="str">
        <f>IF(①【入力】別紙_職員一覧!C58="","",①【入力】別紙_職員一覧!C58)</f>
        <v/>
      </c>
      <c r="D58" s="101" t="str">
        <f>IF(①【入力】別紙_職員一覧!D58="","",①【入力】別紙_職員一覧!D58)</f>
        <v/>
      </c>
      <c r="E58" s="101" t="str">
        <f>IF(①【入力】別紙_職員一覧!E58="","",①【入力】別紙_職員一覧!E58)</f>
        <v/>
      </c>
      <c r="F58" s="101" t="str">
        <f>IF(①【入力】別紙_職員一覧!F58="","",①【入力】別紙_職員一覧!F58)</f>
        <v/>
      </c>
      <c r="G58" s="102" t="str">
        <f>IF(①【入力】別紙_職員一覧!G58="","",①【入力】別紙_職員一覧!G58)</f>
        <v/>
      </c>
      <c r="H58" s="102" t="str">
        <f>IF(①【入力】別紙_職員一覧!H58="","",①【入力】別紙_職員一覧!H58)</f>
        <v/>
      </c>
      <c r="I58" s="103" t="str">
        <f>IF(①【入力】別紙_職員一覧!I58="","",①【入力】別紙_職員一覧!I58)</f>
        <v/>
      </c>
      <c r="J58" s="101" t="str">
        <f>IF(①【入力】別紙_職員一覧!J58="","",①【入力】別紙_職員一覧!J58)</f>
        <v/>
      </c>
      <c r="K58" s="104" t="str">
        <f t="shared" si="3"/>
        <v/>
      </c>
      <c r="L58" s="101" t="str">
        <f>IF(①【入力】別紙_職員一覧!L58="","",①【入力】別紙_職員一覧!L58)</f>
        <v>　　　　　</v>
      </c>
      <c r="M58" s="105" t="str">
        <f>IF(①【入力】別紙_職員一覧!M58="","",①【入力】別紙_職員一覧!M58)</f>
        <v/>
      </c>
      <c r="N58" s="106" t="str">
        <f>IFERROR(VLOOKUP(J58,①【入力】就業規則等一覧!$A$13:$AC$35,26,FALSE),"")</f>
        <v/>
      </c>
      <c r="O58" s="107" t="str">
        <f t="shared" si="1"/>
        <v/>
      </c>
      <c r="P58" s="107" t="str">
        <f t="shared" si="4"/>
        <v/>
      </c>
      <c r="Q58" s="108" t="str">
        <f t="shared" si="2"/>
        <v/>
      </c>
      <c r="T58" s="18"/>
    </row>
    <row r="59" spans="1:23" ht="18" customHeight="1">
      <c r="A59" s="91">
        <v>47</v>
      </c>
      <c r="B59" s="91" t="str">
        <f t="shared" si="0"/>
        <v/>
      </c>
      <c r="C59" s="101" t="str">
        <f>IF(①【入力】別紙_職員一覧!C59="","",①【入力】別紙_職員一覧!C59)</f>
        <v/>
      </c>
      <c r="D59" s="101" t="str">
        <f>IF(①【入力】別紙_職員一覧!D59="","",①【入力】別紙_職員一覧!D59)</f>
        <v/>
      </c>
      <c r="E59" s="101" t="str">
        <f>IF(①【入力】別紙_職員一覧!E59="","",①【入力】別紙_職員一覧!E59)</f>
        <v/>
      </c>
      <c r="F59" s="101" t="str">
        <f>IF(①【入力】別紙_職員一覧!F59="","",①【入力】別紙_職員一覧!F59)</f>
        <v/>
      </c>
      <c r="G59" s="102" t="str">
        <f>IF(①【入力】別紙_職員一覧!G59="","",①【入力】別紙_職員一覧!G59)</f>
        <v/>
      </c>
      <c r="H59" s="102" t="str">
        <f>IF(①【入力】別紙_職員一覧!H59="","",①【入力】別紙_職員一覧!H59)</f>
        <v/>
      </c>
      <c r="I59" s="103" t="str">
        <f>IF(①【入力】別紙_職員一覧!I59="","",①【入力】別紙_職員一覧!I59)</f>
        <v/>
      </c>
      <c r="J59" s="101" t="str">
        <f>IF(①【入力】別紙_職員一覧!J59="","",①【入力】別紙_職員一覧!J59)</f>
        <v/>
      </c>
      <c r="K59" s="104" t="str">
        <f t="shared" si="3"/>
        <v/>
      </c>
      <c r="L59" s="101" t="str">
        <f>IF(①【入力】別紙_職員一覧!L59="","",①【入力】別紙_職員一覧!L59)</f>
        <v>　　　　　</v>
      </c>
      <c r="M59" s="105" t="str">
        <f>IF(①【入力】別紙_職員一覧!M59="","",①【入力】別紙_職員一覧!M59)</f>
        <v/>
      </c>
      <c r="N59" s="106" t="str">
        <f>IFERROR(VLOOKUP(J59,①【入力】就業規則等一覧!$A$13:$AC$35,26,FALSE),"")</f>
        <v/>
      </c>
      <c r="O59" s="107" t="str">
        <f t="shared" si="1"/>
        <v/>
      </c>
      <c r="P59" s="107" t="str">
        <f t="shared" si="4"/>
        <v/>
      </c>
      <c r="Q59" s="108" t="str">
        <f t="shared" si="2"/>
        <v/>
      </c>
      <c r="T59" s="18"/>
    </row>
    <row r="60" spans="1:23" ht="18" customHeight="1">
      <c r="A60" s="91">
        <v>48</v>
      </c>
      <c r="B60" s="91" t="str">
        <f t="shared" si="0"/>
        <v/>
      </c>
      <c r="C60" s="101" t="str">
        <f>IF(①【入力】別紙_職員一覧!C60="","",①【入力】別紙_職員一覧!C60)</f>
        <v/>
      </c>
      <c r="D60" s="101" t="str">
        <f>IF(①【入力】別紙_職員一覧!D60="","",①【入力】別紙_職員一覧!D60)</f>
        <v/>
      </c>
      <c r="E60" s="101" t="str">
        <f>IF(①【入力】別紙_職員一覧!E60="","",①【入力】別紙_職員一覧!E60)</f>
        <v/>
      </c>
      <c r="F60" s="101" t="str">
        <f>IF(①【入力】別紙_職員一覧!F60="","",①【入力】別紙_職員一覧!F60)</f>
        <v/>
      </c>
      <c r="G60" s="102" t="str">
        <f>IF(①【入力】別紙_職員一覧!G60="","",①【入力】別紙_職員一覧!G60)</f>
        <v/>
      </c>
      <c r="H60" s="102" t="str">
        <f>IF(①【入力】別紙_職員一覧!H60="","",①【入力】別紙_職員一覧!H60)</f>
        <v/>
      </c>
      <c r="I60" s="103" t="str">
        <f>IF(①【入力】別紙_職員一覧!I60="","",①【入力】別紙_職員一覧!I60)</f>
        <v/>
      </c>
      <c r="J60" s="101" t="str">
        <f>IF(①【入力】別紙_職員一覧!J60="","",①【入力】別紙_職員一覧!J60)</f>
        <v/>
      </c>
      <c r="K60" s="104" t="str">
        <f t="shared" si="3"/>
        <v/>
      </c>
      <c r="L60" s="101" t="str">
        <f>IF(①【入力】別紙_職員一覧!L60="","",①【入力】別紙_職員一覧!L60)</f>
        <v>　　　　　</v>
      </c>
      <c r="M60" s="105" t="str">
        <f>IF(①【入力】別紙_職員一覧!M60="","",①【入力】別紙_職員一覧!M60)</f>
        <v/>
      </c>
      <c r="N60" s="106" t="str">
        <f>IFERROR(VLOOKUP(J60,①【入力】就業規則等一覧!$A$13:$AC$35,26,FALSE),"")</f>
        <v/>
      </c>
      <c r="O60" s="107" t="str">
        <f t="shared" si="1"/>
        <v/>
      </c>
      <c r="P60" s="107" t="str">
        <f t="shared" si="4"/>
        <v/>
      </c>
      <c r="Q60" s="108" t="str">
        <f t="shared" si="2"/>
        <v/>
      </c>
      <c r="T60" s="18"/>
    </row>
    <row r="61" spans="1:23" ht="18" customHeight="1">
      <c r="A61" s="91">
        <v>49</v>
      </c>
      <c r="B61" s="91" t="str">
        <f t="shared" si="0"/>
        <v/>
      </c>
      <c r="C61" s="101" t="str">
        <f>IF(①【入力】別紙_職員一覧!C61="","",①【入力】別紙_職員一覧!C61)</f>
        <v/>
      </c>
      <c r="D61" s="101" t="str">
        <f>IF(①【入力】別紙_職員一覧!D61="","",①【入力】別紙_職員一覧!D61)</f>
        <v/>
      </c>
      <c r="E61" s="101" t="str">
        <f>IF(①【入力】別紙_職員一覧!E61="","",①【入力】別紙_職員一覧!E61)</f>
        <v/>
      </c>
      <c r="F61" s="101" t="str">
        <f>IF(①【入力】別紙_職員一覧!F61="","",①【入力】別紙_職員一覧!F61)</f>
        <v/>
      </c>
      <c r="G61" s="102" t="str">
        <f>IF(①【入力】別紙_職員一覧!G61="","",①【入力】別紙_職員一覧!G61)</f>
        <v/>
      </c>
      <c r="H61" s="102" t="str">
        <f>IF(①【入力】別紙_職員一覧!H61="","",①【入力】別紙_職員一覧!H61)</f>
        <v/>
      </c>
      <c r="I61" s="103" t="str">
        <f>IF(①【入力】別紙_職員一覧!I61="","",①【入力】別紙_職員一覧!I61)</f>
        <v/>
      </c>
      <c r="J61" s="101" t="str">
        <f>IF(①【入力】別紙_職員一覧!J61="","",①【入力】別紙_職員一覧!J61)</f>
        <v/>
      </c>
      <c r="K61" s="104" t="str">
        <f t="shared" si="3"/>
        <v/>
      </c>
      <c r="L61" s="101" t="str">
        <f>IF(①【入力】別紙_職員一覧!L61="","",①【入力】別紙_職員一覧!L61)</f>
        <v>　　　　　</v>
      </c>
      <c r="M61" s="105" t="str">
        <f>IF(①【入力】別紙_職員一覧!M61="","",①【入力】別紙_職員一覧!M61)</f>
        <v/>
      </c>
      <c r="N61" s="106" t="str">
        <f>IFERROR(VLOOKUP(J61,①【入力】就業規則等一覧!$A$13:$AC$35,26,FALSE),"")</f>
        <v/>
      </c>
      <c r="O61" s="107" t="str">
        <f t="shared" si="1"/>
        <v/>
      </c>
      <c r="P61" s="107" t="str">
        <f t="shared" si="4"/>
        <v/>
      </c>
      <c r="Q61" s="108" t="str">
        <f t="shared" si="2"/>
        <v/>
      </c>
      <c r="T61" s="18"/>
    </row>
    <row r="62" spans="1:23" ht="18" customHeight="1">
      <c r="A62" s="91">
        <v>50</v>
      </c>
      <c r="B62" s="91" t="str">
        <f t="shared" si="0"/>
        <v/>
      </c>
      <c r="C62" s="101" t="str">
        <f>IF(①【入力】別紙_職員一覧!C62="","",①【入力】別紙_職員一覧!C62)</f>
        <v/>
      </c>
      <c r="D62" s="101" t="str">
        <f>IF(①【入力】別紙_職員一覧!D62="","",①【入力】別紙_職員一覧!D62)</f>
        <v/>
      </c>
      <c r="E62" s="101" t="str">
        <f>IF(①【入力】別紙_職員一覧!E62="","",①【入力】別紙_職員一覧!E62)</f>
        <v/>
      </c>
      <c r="F62" s="101" t="str">
        <f>IF(①【入力】別紙_職員一覧!F62="","",①【入力】別紙_職員一覧!F62)</f>
        <v/>
      </c>
      <c r="G62" s="102" t="str">
        <f>IF(①【入力】別紙_職員一覧!G62="","",①【入力】別紙_職員一覧!G62)</f>
        <v/>
      </c>
      <c r="H62" s="102" t="str">
        <f>IF(①【入力】別紙_職員一覧!H62="","",①【入力】別紙_職員一覧!H62)</f>
        <v/>
      </c>
      <c r="I62" s="103" t="str">
        <f>IF(①【入力】別紙_職員一覧!I62="","",①【入力】別紙_職員一覧!I62)</f>
        <v/>
      </c>
      <c r="J62" s="101" t="str">
        <f>IF(①【入力】別紙_職員一覧!J62="","",①【入力】別紙_職員一覧!J62)</f>
        <v/>
      </c>
      <c r="K62" s="104" t="str">
        <f t="shared" si="3"/>
        <v/>
      </c>
      <c r="L62" s="101" t="str">
        <f>IF(①【入力】別紙_職員一覧!L62="","",①【入力】別紙_職員一覧!L62)</f>
        <v>　　　　　</v>
      </c>
      <c r="M62" s="105" t="str">
        <f>IF(①【入力】別紙_職員一覧!M62="","",①【入力】別紙_職員一覧!M62)</f>
        <v/>
      </c>
      <c r="N62" s="106" t="str">
        <f>IFERROR(VLOOKUP(J62,①【入力】就業規則等一覧!$A$13:$AC$35,26,FALSE),"")</f>
        <v/>
      </c>
      <c r="O62" s="107" t="str">
        <f t="shared" si="1"/>
        <v/>
      </c>
      <c r="P62" s="107" t="str">
        <f t="shared" si="4"/>
        <v/>
      </c>
      <c r="Q62" s="108" t="str">
        <f t="shared" si="2"/>
        <v/>
      </c>
      <c r="T62" s="18"/>
    </row>
    <row r="63" spans="1:23" ht="18" customHeight="1">
      <c r="A63" s="91">
        <v>51</v>
      </c>
      <c r="B63" s="91" t="str">
        <f t="shared" si="0"/>
        <v/>
      </c>
      <c r="C63" s="101" t="str">
        <f>IF(①【入力】別紙_職員一覧!C63="","",①【入力】別紙_職員一覧!C63)</f>
        <v/>
      </c>
      <c r="D63" s="101" t="str">
        <f>IF(①【入力】別紙_職員一覧!D63="","",①【入力】別紙_職員一覧!D63)</f>
        <v/>
      </c>
      <c r="E63" s="101" t="str">
        <f>IF(①【入力】別紙_職員一覧!E63="","",①【入力】別紙_職員一覧!E63)</f>
        <v/>
      </c>
      <c r="F63" s="101" t="str">
        <f>IF(①【入力】別紙_職員一覧!F63="","",①【入力】別紙_職員一覧!F63)</f>
        <v/>
      </c>
      <c r="G63" s="102" t="str">
        <f>IF(①【入力】別紙_職員一覧!G63="","",①【入力】別紙_職員一覧!G63)</f>
        <v/>
      </c>
      <c r="H63" s="102" t="str">
        <f>IF(①【入力】別紙_職員一覧!H63="","",①【入力】別紙_職員一覧!H63)</f>
        <v/>
      </c>
      <c r="I63" s="103" t="str">
        <f>IF(①【入力】別紙_職員一覧!I63="","",①【入力】別紙_職員一覧!I63)</f>
        <v/>
      </c>
      <c r="J63" s="101" t="str">
        <f>IF(①【入力】別紙_職員一覧!J63="","",①【入力】別紙_職員一覧!J63)</f>
        <v/>
      </c>
      <c r="K63" s="104" t="str">
        <f t="shared" si="3"/>
        <v/>
      </c>
      <c r="L63" s="101" t="str">
        <f>IF(①【入力】別紙_職員一覧!L63="","",①【入力】別紙_職員一覧!L63)</f>
        <v>　　　　　</v>
      </c>
      <c r="M63" s="105" t="str">
        <f>IF(①【入力】別紙_職員一覧!M63="","",①【入力】別紙_職員一覧!M63)</f>
        <v/>
      </c>
      <c r="N63" s="106" t="str">
        <f>IFERROR(VLOOKUP(J63,①【入力】就業規則等一覧!$A$13:$AC$35,26,FALSE),"")</f>
        <v/>
      </c>
      <c r="O63" s="107" t="str">
        <f t="shared" si="1"/>
        <v/>
      </c>
      <c r="P63" s="107" t="str">
        <f t="shared" si="4"/>
        <v/>
      </c>
      <c r="Q63" s="108" t="str">
        <f t="shared" si="2"/>
        <v/>
      </c>
      <c r="T63" s="18"/>
      <c r="W63" s="14"/>
    </row>
    <row r="64" spans="1:23" ht="18" customHeight="1">
      <c r="A64" s="91">
        <v>52</v>
      </c>
      <c r="B64" s="91" t="str">
        <f t="shared" si="0"/>
        <v/>
      </c>
      <c r="C64" s="101" t="str">
        <f>IF(①【入力】別紙_職員一覧!C64="","",①【入力】別紙_職員一覧!C64)</f>
        <v/>
      </c>
      <c r="D64" s="101" t="str">
        <f>IF(①【入力】別紙_職員一覧!D64="","",①【入力】別紙_職員一覧!D64)</f>
        <v/>
      </c>
      <c r="E64" s="101" t="str">
        <f>IF(①【入力】別紙_職員一覧!E64="","",①【入力】別紙_職員一覧!E64)</f>
        <v/>
      </c>
      <c r="F64" s="101" t="str">
        <f>IF(①【入力】別紙_職員一覧!F64="","",①【入力】別紙_職員一覧!F64)</f>
        <v/>
      </c>
      <c r="G64" s="102" t="str">
        <f>IF(①【入力】別紙_職員一覧!G64="","",①【入力】別紙_職員一覧!G64)</f>
        <v/>
      </c>
      <c r="H64" s="102" t="str">
        <f>IF(①【入力】別紙_職員一覧!H64="","",①【入力】別紙_職員一覧!H64)</f>
        <v/>
      </c>
      <c r="I64" s="103" t="str">
        <f>IF(①【入力】別紙_職員一覧!I64="","",①【入力】別紙_職員一覧!I64)</f>
        <v/>
      </c>
      <c r="J64" s="101" t="str">
        <f>IF(①【入力】別紙_職員一覧!J64="","",①【入力】別紙_職員一覧!J64)</f>
        <v/>
      </c>
      <c r="K64" s="104" t="str">
        <f t="shared" si="3"/>
        <v/>
      </c>
      <c r="L64" s="101" t="str">
        <f>IF(①【入力】別紙_職員一覧!L64="","",①【入力】別紙_職員一覧!L64)</f>
        <v>　　　　　</v>
      </c>
      <c r="M64" s="105" t="str">
        <f>IF(①【入力】別紙_職員一覧!M64="","",①【入力】別紙_職員一覧!M64)</f>
        <v/>
      </c>
      <c r="N64" s="106" t="str">
        <f>IFERROR(VLOOKUP(J64,①【入力】就業規則等一覧!$A$13:$AC$35,26,FALSE),"")</f>
        <v/>
      </c>
      <c r="O64" s="107" t="str">
        <f t="shared" si="1"/>
        <v/>
      </c>
      <c r="P64" s="107" t="str">
        <f t="shared" si="4"/>
        <v/>
      </c>
      <c r="Q64" s="108" t="str">
        <f t="shared" si="2"/>
        <v/>
      </c>
      <c r="T64" s="18"/>
    </row>
    <row r="65" spans="1:23" ht="18" customHeight="1">
      <c r="A65" s="91">
        <v>53</v>
      </c>
      <c r="B65" s="91" t="str">
        <f t="shared" si="0"/>
        <v/>
      </c>
      <c r="C65" s="101" t="str">
        <f>IF(①【入力】別紙_職員一覧!C65="","",①【入力】別紙_職員一覧!C65)</f>
        <v/>
      </c>
      <c r="D65" s="101" t="str">
        <f>IF(①【入力】別紙_職員一覧!D65="","",①【入力】別紙_職員一覧!D65)</f>
        <v/>
      </c>
      <c r="E65" s="101" t="str">
        <f>IF(①【入力】別紙_職員一覧!E65="","",①【入力】別紙_職員一覧!E65)</f>
        <v/>
      </c>
      <c r="F65" s="101" t="str">
        <f>IF(①【入力】別紙_職員一覧!F65="","",①【入力】別紙_職員一覧!F65)</f>
        <v/>
      </c>
      <c r="G65" s="102" t="str">
        <f>IF(①【入力】別紙_職員一覧!G65="","",①【入力】別紙_職員一覧!G65)</f>
        <v/>
      </c>
      <c r="H65" s="102" t="str">
        <f>IF(①【入力】別紙_職員一覧!H65="","",①【入力】別紙_職員一覧!H65)</f>
        <v/>
      </c>
      <c r="I65" s="103" t="str">
        <f>IF(①【入力】別紙_職員一覧!I65="","",①【入力】別紙_職員一覧!I65)</f>
        <v/>
      </c>
      <c r="J65" s="101" t="str">
        <f>IF(①【入力】別紙_職員一覧!J65="","",①【入力】別紙_職員一覧!J65)</f>
        <v/>
      </c>
      <c r="K65" s="104" t="str">
        <f t="shared" si="3"/>
        <v/>
      </c>
      <c r="L65" s="101" t="str">
        <f>IF(①【入力】別紙_職員一覧!L65="","",①【入力】別紙_職員一覧!L65)</f>
        <v>　　　　　</v>
      </c>
      <c r="M65" s="105" t="str">
        <f>IF(①【入力】別紙_職員一覧!M65="","",①【入力】別紙_職員一覧!M65)</f>
        <v/>
      </c>
      <c r="N65" s="106" t="str">
        <f>IFERROR(VLOOKUP(J65,①【入力】就業規則等一覧!$A$13:$AC$35,26,FALSE),"")</f>
        <v/>
      </c>
      <c r="O65" s="107" t="str">
        <f t="shared" si="1"/>
        <v/>
      </c>
      <c r="P65" s="107" t="str">
        <f t="shared" si="4"/>
        <v/>
      </c>
      <c r="Q65" s="108" t="str">
        <f t="shared" si="2"/>
        <v/>
      </c>
      <c r="T65" s="18"/>
    </row>
    <row r="66" spans="1:23" ht="18" customHeight="1">
      <c r="A66" s="91">
        <v>54</v>
      </c>
      <c r="B66" s="91" t="str">
        <f t="shared" si="0"/>
        <v/>
      </c>
      <c r="C66" s="101" t="str">
        <f>IF(①【入力】別紙_職員一覧!C66="","",①【入力】別紙_職員一覧!C66)</f>
        <v/>
      </c>
      <c r="D66" s="101" t="str">
        <f>IF(①【入力】別紙_職員一覧!D66="","",①【入力】別紙_職員一覧!D66)</f>
        <v/>
      </c>
      <c r="E66" s="101" t="str">
        <f>IF(①【入力】別紙_職員一覧!E66="","",①【入力】別紙_職員一覧!E66)</f>
        <v/>
      </c>
      <c r="F66" s="101" t="str">
        <f>IF(①【入力】別紙_職員一覧!F66="","",①【入力】別紙_職員一覧!F66)</f>
        <v/>
      </c>
      <c r="G66" s="102" t="str">
        <f>IF(①【入力】別紙_職員一覧!G66="","",①【入力】別紙_職員一覧!G66)</f>
        <v/>
      </c>
      <c r="H66" s="102" t="str">
        <f>IF(①【入力】別紙_職員一覧!H66="","",①【入力】別紙_職員一覧!H66)</f>
        <v/>
      </c>
      <c r="I66" s="103" t="str">
        <f>IF(①【入力】別紙_職員一覧!I66="","",①【入力】別紙_職員一覧!I66)</f>
        <v/>
      </c>
      <c r="J66" s="101" t="str">
        <f>IF(①【入力】別紙_職員一覧!J66="","",①【入力】別紙_職員一覧!J66)</f>
        <v/>
      </c>
      <c r="K66" s="104" t="str">
        <f t="shared" si="3"/>
        <v/>
      </c>
      <c r="L66" s="101" t="str">
        <f>IF(①【入力】別紙_職員一覧!L66="","",①【入力】別紙_職員一覧!L66)</f>
        <v>　　　　　</v>
      </c>
      <c r="M66" s="105" t="str">
        <f>IF(①【入力】別紙_職員一覧!M66="","",①【入力】別紙_職員一覧!M66)</f>
        <v/>
      </c>
      <c r="N66" s="106" t="str">
        <f>IFERROR(VLOOKUP(J66,①【入力】就業規則等一覧!$A$13:$AC$35,26,FALSE),"")</f>
        <v/>
      </c>
      <c r="O66" s="107" t="str">
        <f t="shared" si="1"/>
        <v/>
      </c>
      <c r="P66" s="107" t="str">
        <f t="shared" si="4"/>
        <v/>
      </c>
      <c r="Q66" s="108" t="str">
        <f t="shared" si="2"/>
        <v/>
      </c>
      <c r="T66" s="18"/>
    </row>
    <row r="67" spans="1:23" ht="18" customHeight="1">
      <c r="A67" s="91">
        <v>55</v>
      </c>
      <c r="B67" s="91" t="str">
        <f t="shared" si="0"/>
        <v/>
      </c>
      <c r="C67" s="101" t="str">
        <f>IF(①【入力】別紙_職員一覧!C67="","",①【入力】別紙_職員一覧!C67)</f>
        <v/>
      </c>
      <c r="D67" s="101" t="str">
        <f>IF(①【入力】別紙_職員一覧!D67="","",①【入力】別紙_職員一覧!D67)</f>
        <v/>
      </c>
      <c r="E67" s="101" t="str">
        <f>IF(①【入力】別紙_職員一覧!E67="","",①【入力】別紙_職員一覧!E67)</f>
        <v/>
      </c>
      <c r="F67" s="101" t="str">
        <f>IF(①【入力】別紙_職員一覧!F67="","",①【入力】別紙_職員一覧!F67)</f>
        <v/>
      </c>
      <c r="G67" s="102" t="str">
        <f>IF(①【入力】別紙_職員一覧!G67="","",①【入力】別紙_職員一覧!G67)</f>
        <v/>
      </c>
      <c r="H67" s="102" t="str">
        <f>IF(①【入力】別紙_職員一覧!H67="","",①【入力】別紙_職員一覧!H67)</f>
        <v/>
      </c>
      <c r="I67" s="103" t="str">
        <f>IF(①【入力】別紙_職員一覧!I67="","",①【入力】別紙_職員一覧!I67)</f>
        <v/>
      </c>
      <c r="J67" s="101" t="str">
        <f>IF(①【入力】別紙_職員一覧!J67="","",①【入力】別紙_職員一覧!J67)</f>
        <v/>
      </c>
      <c r="K67" s="104" t="str">
        <f t="shared" si="3"/>
        <v/>
      </c>
      <c r="L67" s="101" t="str">
        <f>IF(①【入力】別紙_職員一覧!L67="","",①【入力】別紙_職員一覧!L67)</f>
        <v>　　　　　</v>
      </c>
      <c r="M67" s="105" t="str">
        <f>IF(①【入力】別紙_職員一覧!M67="","",①【入力】別紙_職員一覧!M67)</f>
        <v/>
      </c>
      <c r="N67" s="106" t="str">
        <f>IFERROR(VLOOKUP(J67,①【入力】就業規則等一覧!$A$13:$AC$35,26,FALSE),"")</f>
        <v/>
      </c>
      <c r="O67" s="107" t="str">
        <f t="shared" si="1"/>
        <v/>
      </c>
      <c r="P67" s="107" t="str">
        <f t="shared" si="4"/>
        <v/>
      </c>
      <c r="Q67" s="108" t="str">
        <f t="shared" si="2"/>
        <v/>
      </c>
      <c r="T67" s="18"/>
    </row>
    <row r="68" spans="1:23" ht="18" customHeight="1">
      <c r="A68" s="91">
        <v>56</v>
      </c>
      <c r="B68" s="91" t="str">
        <f t="shared" si="0"/>
        <v/>
      </c>
      <c r="C68" s="101" t="str">
        <f>IF(①【入力】別紙_職員一覧!C68="","",①【入力】別紙_職員一覧!C68)</f>
        <v/>
      </c>
      <c r="D68" s="101" t="str">
        <f>IF(①【入力】別紙_職員一覧!D68="","",①【入力】別紙_職員一覧!D68)</f>
        <v/>
      </c>
      <c r="E68" s="101" t="str">
        <f>IF(①【入力】別紙_職員一覧!E68="","",①【入力】別紙_職員一覧!E68)</f>
        <v/>
      </c>
      <c r="F68" s="101" t="str">
        <f>IF(①【入力】別紙_職員一覧!F68="","",①【入力】別紙_職員一覧!F68)</f>
        <v/>
      </c>
      <c r="G68" s="102" t="str">
        <f>IF(①【入力】別紙_職員一覧!G68="","",①【入力】別紙_職員一覧!G68)</f>
        <v/>
      </c>
      <c r="H68" s="102" t="str">
        <f>IF(①【入力】別紙_職員一覧!H68="","",①【入力】別紙_職員一覧!H68)</f>
        <v/>
      </c>
      <c r="I68" s="103" t="str">
        <f>IF(①【入力】別紙_職員一覧!I68="","",①【入力】別紙_職員一覧!I68)</f>
        <v/>
      </c>
      <c r="J68" s="101" t="str">
        <f>IF(①【入力】別紙_職員一覧!J68="","",①【入力】別紙_職員一覧!J68)</f>
        <v/>
      </c>
      <c r="K68" s="104" t="str">
        <f t="shared" si="3"/>
        <v/>
      </c>
      <c r="L68" s="101" t="str">
        <f>IF(①【入力】別紙_職員一覧!L68="","",①【入力】別紙_職員一覧!L68)</f>
        <v>　　　　　</v>
      </c>
      <c r="M68" s="105" t="str">
        <f>IF(①【入力】別紙_職員一覧!M68="","",①【入力】別紙_職員一覧!M68)</f>
        <v/>
      </c>
      <c r="N68" s="106" t="str">
        <f>IFERROR(VLOOKUP(J68,①【入力】就業規則等一覧!$A$13:$AC$35,26,FALSE),"")</f>
        <v/>
      </c>
      <c r="O68" s="107" t="str">
        <f t="shared" si="1"/>
        <v/>
      </c>
      <c r="P68" s="107" t="str">
        <f t="shared" si="4"/>
        <v/>
      </c>
      <c r="Q68" s="108" t="str">
        <f t="shared" si="2"/>
        <v/>
      </c>
      <c r="T68" s="18"/>
    </row>
    <row r="69" spans="1:23" ht="18" customHeight="1">
      <c r="A69" s="91">
        <v>57</v>
      </c>
      <c r="B69" s="91" t="str">
        <f t="shared" si="0"/>
        <v/>
      </c>
      <c r="C69" s="101" t="str">
        <f>IF(①【入力】別紙_職員一覧!C69="","",①【入力】別紙_職員一覧!C69)</f>
        <v/>
      </c>
      <c r="D69" s="101" t="str">
        <f>IF(①【入力】別紙_職員一覧!D69="","",①【入力】別紙_職員一覧!D69)</f>
        <v/>
      </c>
      <c r="E69" s="101" t="str">
        <f>IF(①【入力】別紙_職員一覧!E69="","",①【入力】別紙_職員一覧!E69)</f>
        <v/>
      </c>
      <c r="F69" s="101" t="str">
        <f>IF(①【入力】別紙_職員一覧!F69="","",①【入力】別紙_職員一覧!F69)</f>
        <v/>
      </c>
      <c r="G69" s="102" t="str">
        <f>IF(①【入力】別紙_職員一覧!G69="","",①【入力】別紙_職員一覧!G69)</f>
        <v/>
      </c>
      <c r="H69" s="102" t="str">
        <f>IF(①【入力】別紙_職員一覧!H69="","",①【入力】別紙_職員一覧!H69)</f>
        <v/>
      </c>
      <c r="I69" s="103" t="str">
        <f>IF(①【入力】別紙_職員一覧!I69="","",①【入力】別紙_職員一覧!I69)</f>
        <v/>
      </c>
      <c r="J69" s="101" t="str">
        <f>IF(①【入力】別紙_職員一覧!J69="","",①【入力】別紙_職員一覧!J69)</f>
        <v/>
      </c>
      <c r="K69" s="104" t="str">
        <f t="shared" si="3"/>
        <v/>
      </c>
      <c r="L69" s="101" t="str">
        <f>IF(①【入力】別紙_職員一覧!L69="","",①【入力】別紙_職員一覧!L69)</f>
        <v>　　　　　</v>
      </c>
      <c r="M69" s="105" t="str">
        <f>IF(①【入力】別紙_職員一覧!M69="","",①【入力】別紙_職員一覧!M69)</f>
        <v/>
      </c>
      <c r="N69" s="106" t="str">
        <f>IFERROR(VLOOKUP(J69,①【入力】就業規則等一覧!$A$13:$AC$35,26,FALSE),"")</f>
        <v/>
      </c>
      <c r="O69" s="107" t="str">
        <f t="shared" si="1"/>
        <v/>
      </c>
      <c r="P69" s="107" t="str">
        <f t="shared" si="4"/>
        <v/>
      </c>
      <c r="Q69" s="108" t="str">
        <f t="shared" si="2"/>
        <v/>
      </c>
      <c r="T69" s="18"/>
    </row>
    <row r="70" spans="1:23" ht="18" customHeight="1">
      <c r="A70" s="91">
        <v>58</v>
      </c>
      <c r="B70" s="91" t="str">
        <f t="shared" si="0"/>
        <v/>
      </c>
      <c r="C70" s="101" t="str">
        <f>IF(①【入力】別紙_職員一覧!C70="","",①【入力】別紙_職員一覧!C70)</f>
        <v/>
      </c>
      <c r="D70" s="101" t="str">
        <f>IF(①【入力】別紙_職員一覧!D70="","",①【入力】別紙_職員一覧!D70)</f>
        <v/>
      </c>
      <c r="E70" s="101" t="str">
        <f>IF(①【入力】別紙_職員一覧!E70="","",①【入力】別紙_職員一覧!E70)</f>
        <v/>
      </c>
      <c r="F70" s="101" t="str">
        <f>IF(①【入力】別紙_職員一覧!F70="","",①【入力】別紙_職員一覧!F70)</f>
        <v/>
      </c>
      <c r="G70" s="102" t="str">
        <f>IF(①【入力】別紙_職員一覧!G70="","",①【入力】別紙_職員一覧!G70)</f>
        <v/>
      </c>
      <c r="H70" s="102" t="str">
        <f>IF(①【入力】別紙_職員一覧!H70="","",①【入力】別紙_職員一覧!H70)</f>
        <v/>
      </c>
      <c r="I70" s="103" t="str">
        <f>IF(①【入力】別紙_職員一覧!I70="","",①【入力】別紙_職員一覧!I70)</f>
        <v/>
      </c>
      <c r="J70" s="101" t="str">
        <f>IF(①【入力】別紙_職員一覧!J70="","",①【入力】別紙_職員一覧!J70)</f>
        <v/>
      </c>
      <c r="K70" s="104" t="str">
        <f t="shared" si="3"/>
        <v/>
      </c>
      <c r="L70" s="101" t="str">
        <f>IF(①【入力】別紙_職員一覧!L70="","",①【入力】別紙_職員一覧!L70)</f>
        <v>　　　　　</v>
      </c>
      <c r="M70" s="105" t="str">
        <f>IF(①【入力】別紙_職員一覧!M70="","",①【入力】別紙_職員一覧!M70)</f>
        <v/>
      </c>
      <c r="N70" s="106" t="str">
        <f>IFERROR(VLOOKUP(J70,①【入力】就業規則等一覧!$A$13:$AC$35,26,FALSE),"")</f>
        <v/>
      </c>
      <c r="O70" s="107" t="str">
        <f t="shared" si="1"/>
        <v/>
      </c>
      <c r="P70" s="107" t="str">
        <f t="shared" si="4"/>
        <v/>
      </c>
      <c r="Q70" s="108" t="str">
        <f t="shared" si="2"/>
        <v/>
      </c>
      <c r="T70" s="18"/>
    </row>
    <row r="71" spans="1:23" ht="18" customHeight="1">
      <c r="A71" s="91">
        <v>59</v>
      </c>
      <c r="B71" s="91" t="str">
        <f t="shared" si="0"/>
        <v/>
      </c>
      <c r="C71" s="101" t="str">
        <f>IF(①【入力】別紙_職員一覧!C71="","",①【入力】別紙_職員一覧!C71)</f>
        <v/>
      </c>
      <c r="D71" s="101" t="str">
        <f>IF(①【入力】別紙_職員一覧!D71="","",①【入力】別紙_職員一覧!D71)</f>
        <v/>
      </c>
      <c r="E71" s="101" t="str">
        <f>IF(①【入力】別紙_職員一覧!E71="","",①【入力】別紙_職員一覧!E71)</f>
        <v/>
      </c>
      <c r="F71" s="101" t="str">
        <f>IF(①【入力】別紙_職員一覧!F71="","",①【入力】別紙_職員一覧!F71)</f>
        <v/>
      </c>
      <c r="G71" s="102" t="str">
        <f>IF(①【入力】別紙_職員一覧!G71="","",①【入力】別紙_職員一覧!G71)</f>
        <v/>
      </c>
      <c r="H71" s="102" t="str">
        <f>IF(①【入力】別紙_職員一覧!H71="","",①【入力】別紙_職員一覧!H71)</f>
        <v/>
      </c>
      <c r="I71" s="103" t="str">
        <f>IF(①【入力】別紙_職員一覧!I71="","",①【入力】別紙_職員一覧!I71)</f>
        <v/>
      </c>
      <c r="J71" s="101" t="str">
        <f>IF(①【入力】別紙_職員一覧!J71="","",①【入力】別紙_職員一覧!J71)</f>
        <v/>
      </c>
      <c r="K71" s="104" t="str">
        <f t="shared" si="3"/>
        <v/>
      </c>
      <c r="L71" s="101" t="str">
        <f>IF(①【入力】別紙_職員一覧!L71="","",①【入力】別紙_職員一覧!L71)</f>
        <v>　　　　　</v>
      </c>
      <c r="M71" s="105" t="str">
        <f>IF(①【入力】別紙_職員一覧!M71="","",①【入力】別紙_職員一覧!M71)</f>
        <v/>
      </c>
      <c r="N71" s="106" t="str">
        <f>IFERROR(VLOOKUP(J71,①【入力】就業規則等一覧!$A$13:$AC$35,26,FALSE),"")</f>
        <v/>
      </c>
      <c r="O71" s="107" t="str">
        <f t="shared" si="1"/>
        <v/>
      </c>
      <c r="P71" s="107" t="str">
        <f t="shared" si="4"/>
        <v/>
      </c>
      <c r="Q71" s="108" t="str">
        <f t="shared" si="2"/>
        <v/>
      </c>
      <c r="T71" s="18"/>
    </row>
    <row r="72" spans="1:23" ht="18" customHeight="1">
      <c r="A72" s="91">
        <v>60</v>
      </c>
      <c r="B72" s="91" t="str">
        <f t="shared" si="0"/>
        <v/>
      </c>
      <c r="C72" s="101" t="str">
        <f>IF(①【入力】別紙_職員一覧!C72="","",①【入力】別紙_職員一覧!C72)</f>
        <v/>
      </c>
      <c r="D72" s="101" t="str">
        <f>IF(①【入力】別紙_職員一覧!D72="","",①【入力】別紙_職員一覧!D72)</f>
        <v/>
      </c>
      <c r="E72" s="101" t="str">
        <f>IF(①【入力】別紙_職員一覧!E72="","",①【入力】別紙_職員一覧!E72)</f>
        <v/>
      </c>
      <c r="F72" s="101" t="str">
        <f>IF(①【入力】別紙_職員一覧!F72="","",①【入力】別紙_職員一覧!F72)</f>
        <v/>
      </c>
      <c r="G72" s="102" t="str">
        <f>IF(①【入力】別紙_職員一覧!G72="","",①【入力】別紙_職員一覧!G72)</f>
        <v/>
      </c>
      <c r="H72" s="102" t="str">
        <f>IF(①【入力】別紙_職員一覧!H72="","",①【入力】別紙_職員一覧!H72)</f>
        <v/>
      </c>
      <c r="I72" s="103" t="str">
        <f>IF(①【入力】別紙_職員一覧!I72="","",①【入力】別紙_職員一覧!I72)</f>
        <v/>
      </c>
      <c r="J72" s="101" t="str">
        <f>IF(①【入力】別紙_職員一覧!J72="","",①【入力】別紙_職員一覧!J72)</f>
        <v/>
      </c>
      <c r="K72" s="104" t="str">
        <f t="shared" si="3"/>
        <v/>
      </c>
      <c r="L72" s="101" t="str">
        <f>IF(①【入力】別紙_職員一覧!L72="","",①【入力】別紙_職員一覧!L72)</f>
        <v>　　　　　</v>
      </c>
      <c r="M72" s="105" t="str">
        <f>IF(①【入力】別紙_職員一覧!M72="","",①【入力】別紙_職員一覧!M72)</f>
        <v/>
      </c>
      <c r="N72" s="106" t="str">
        <f>IFERROR(VLOOKUP(J72,①【入力】就業規則等一覧!$A$13:$AC$35,26,FALSE),"")</f>
        <v/>
      </c>
      <c r="O72" s="107" t="str">
        <f t="shared" si="1"/>
        <v/>
      </c>
      <c r="P72" s="107" t="str">
        <f t="shared" si="4"/>
        <v/>
      </c>
      <c r="Q72" s="108" t="str">
        <f t="shared" si="2"/>
        <v/>
      </c>
      <c r="T72" s="18"/>
    </row>
    <row r="73" spans="1:23" ht="18" customHeight="1">
      <c r="A73" s="91">
        <v>61</v>
      </c>
      <c r="B73" s="91" t="str">
        <f t="shared" si="0"/>
        <v/>
      </c>
      <c r="C73" s="101" t="str">
        <f>IF(①【入力】別紙_職員一覧!C73="","",①【入力】別紙_職員一覧!C73)</f>
        <v/>
      </c>
      <c r="D73" s="101" t="str">
        <f>IF(①【入力】別紙_職員一覧!D73="","",①【入力】別紙_職員一覧!D73)</f>
        <v/>
      </c>
      <c r="E73" s="101" t="str">
        <f>IF(①【入力】別紙_職員一覧!E73="","",①【入力】別紙_職員一覧!E73)</f>
        <v/>
      </c>
      <c r="F73" s="101" t="str">
        <f>IF(①【入力】別紙_職員一覧!F73="","",①【入力】別紙_職員一覧!F73)</f>
        <v/>
      </c>
      <c r="G73" s="102" t="str">
        <f>IF(①【入力】別紙_職員一覧!G73="","",①【入力】別紙_職員一覧!G73)</f>
        <v/>
      </c>
      <c r="H73" s="102" t="str">
        <f>IF(①【入力】別紙_職員一覧!H73="","",①【入力】別紙_職員一覧!H73)</f>
        <v/>
      </c>
      <c r="I73" s="103" t="str">
        <f>IF(①【入力】別紙_職員一覧!I73="","",①【入力】別紙_職員一覧!I73)</f>
        <v/>
      </c>
      <c r="J73" s="101" t="str">
        <f>IF(①【入力】別紙_職員一覧!J73="","",①【入力】別紙_職員一覧!J73)</f>
        <v/>
      </c>
      <c r="K73" s="104" t="str">
        <f t="shared" si="3"/>
        <v/>
      </c>
      <c r="L73" s="101" t="str">
        <f>IF(①【入力】別紙_職員一覧!L73="","",①【入力】別紙_職員一覧!L73)</f>
        <v>　　　　　</v>
      </c>
      <c r="M73" s="105" t="str">
        <f>IF(①【入力】別紙_職員一覧!M73="","",①【入力】別紙_職員一覧!M73)</f>
        <v/>
      </c>
      <c r="N73" s="106" t="str">
        <f>IFERROR(VLOOKUP(J73,①【入力】就業規則等一覧!$A$13:$AC$35,26,FALSE),"")</f>
        <v/>
      </c>
      <c r="O73" s="107" t="str">
        <f t="shared" si="1"/>
        <v/>
      </c>
      <c r="P73" s="107" t="str">
        <f t="shared" si="4"/>
        <v/>
      </c>
      <c r="Q73" s="108" t="str">
        <f t="shared" si="2"/>
        <v/>
      </c>
      <c r="T73" s="18"/>
    </row>
    <row r="74" spans="1:23" ht="18" customHeight="1">
      <c r="A74" s="91">
        <v>62</v>
      </c>
      <c r="B74" s="91" t="str">
        <f t="shared" si="0"/>
        <v/>
      </c>
      <c r="C74" s="101" t="str">
        <f>IF(①【入力】別紙_職員一覧!C74="","",①【入力】別紙_職員一覧!C74)</f>
        <v/>
      </c>
      <c r="D74" s="101" t="str">
        <f>IF(①【入力】別紙_職員一覧!D74="","",①【入力】別紙_職員一覧!D74)</f>
        <v/>
      </c>
      <c r="E74" s="101" t="str">
        <f>IF(①【入力】別紙_職員一覧!E74="","",①【入力】別紙_職員一覧!E74)</f>
        <v/>
      </c>
      <c r="F74" s="101" t="str">
        <f>IF(①【入力】別紙_職員一覧!F74="","",①【入力】別紙_職員一覧!F74)</f>
        <v/>
      </c>
      <c r="G74" s="102" t="str">
        <f>IF(①【入力】別紙_職員一覧!G74="","",①【入力】別紙_職員一覧!G74)</f>
        <v/>
      </c>
      <c r="H74" s="102" t="str">
        <f>IF(①【入力】別紙_職員一覧!H74="","",①【入力】別紙_職員一覧!H74)</f>
        <v/>
      </c>
      <c r="I74" s="103" t="str">
        <f>IF(①【入力】別紙_職員一覧!I74="","",①【入力】別紙_職員一覧!I74)</f>
        <v/>
      </c>
      <c r="J74" s="101" t="str">
        <f>IF(①【入力】別紙_職員一覧!J74="","",①【入力】別紙_職員一覧!J74)</f>
        <v/>
      </c>
      <c r="K74" s="104" t="str">
        <f t="shared" si="3"/>
        <v/>
      </c>
      <c r="L74" s="101" t="str">
        <f>IF(①【入力】別紙_職員一覧!L74="","",①【入力】別紙_職員一覧!L74)</f>
        <v>　　　　　</v>
      </c>
      <c r="M74" s="105" t="str">
        <f>IF(①【入力】別紙_職員一覧!M74="","",①【入力】別紙_職員一覧!M74)</f>
        <v/>
      </c>
      <c r="N74" s="106" t="str">
        <f>IFERROR(VLOOKUP(J74,①【入力】就業規則等一覧!$A$13:$AC$35,26,FALSE),"")</f>
        <v/>
      </c>
      <c r="O74" s="107" t="str">
        <f t="shared" si="1"/>
        <v/>
      </c>
      <c r="P74" s="107" t="str">
        <f t="shared" si="4"/>
        <v/>
      </c>
      <c r="Q74" s="108" t="str">
        <f t="shared" si="2"/>
        <v/>
      </c>
      <c r="T74" s="18"/>
    </row>
    <row r="75" spans="1:23" ht="18" customHeight="1">
      <c r="A75" s="91">
        <v>63</v>
      </c>
      <c r="B75" s="91" t="str">
        <f t="shared" si="0"/>
        <v/>
      </c>
      <c r="C75" s="101" t="str">
        <f>IF(①【入力】別紙_職員一覧!C75="","",①【入力】別紙_職員一覧!C75)</f>
        <v/>
      </c>
      <c r="D75" s="101" t="str">
        <f>IF(①【入力】別紙_職員一覧!D75="","",①【入力】別紙_職員一覧!D75)</f>
        <v/>
      </c>
      <c r="E75" s="101" t="str">
        <f>IF(①【入力】別紙_職員一覧!E75="","",①【入力】別紙_職員一覧!E75)</f>
        <v/>
      </c>
      <c r="F75" s="101" t="str">
        <f>IF(①【入力】別紙_職員一覧!F75="","",①【入力】別紙_職員一覧!F75)</f>
        <v/>
      </c>
      <c r="G75" s="102" t="str">
        <f>IF(①【入力】別紙_職員一覧!G75="","",①【入力】別紙_職員一覧!G75)</f>
        <v/>
      </c>
      <c r="H75" s="102" t="str">
        <f>IF(①【入力】別紙_職員一覧!H75="","",①【入力】別紙_職員一覧!H75)</f>
        <v/>
      </c>
      <c r="I75" s="103" t="str">
        <f>IF(①【入力】別紙_職員一覧!I75="","",①【入力】別紙_職員一覧!I75)</f>
        <v/>
      </c>
      <c r="J75" s="101" t="str">
        <f>IF(①【入力】別紙_職員一覧!J75="","",①【入力】別紙_職員一覧!J75)</f>
        <v/>
      </c>
      <c r="K75" s="104" t="str">
        <f t="shared" si="3"/>
        <v/>
      </c>
      <c r="L75" s="101" t="str">
        <f>IF(①【入力】別紙_職員一覧!L75="","",①【入力】別紙_職員一覧!L75)</f>
        <v>　　　　　</v>
      </c>
      <c r="M75" s="105" t="str">
        <f>IF(①【入力】別紙_職員一覧!M75="","",①【入力】別紙_職員一覧!M75)</f>
        <v/>
      </c>
      <c r="N75" s="106" t="str">
        <f>IFERROR(VLOOKUP(J75,①【入力】就業規則等一覧!$A$13:$AC$35,26,FALSE),"")</f>
        <v/>
      </c>
      <c r="O75" s="107" t="str">
        <f t="shared" si="1"/>
        <v/>
      </c>
      <c r="P75" s="107" t="str">
        <f t="shared" si="4"/>
        <v/>
      </c>
      <c r="Q75" s="108" t="str">
        <f t="shared" si="2"/>
        <v/>
      </c>
      <c r="T75" s="18"/>
    </row>
    <row r="76" spans="1:23" ht="18" customHeight="1">
      <c r="A76" s="91">
        <v>64</v>
      </c>
      <c r="B76" s="91" t="str">
        <f t="shared" si="0"/>
        <v/>
      </c>
      <c r="C76" s="101" t="str">
        <f>IF(①【入力】別紙_職員一覧!C76="","",①【入力】別紙_職員一覧!C76)</f>
        <v/>
      </c>
      <c r="D76" s="101" t="str">
        <f>IF(①【入力】別紙_職員一覧!D76="","",①【入力】別紙_職員一覧!D76)</f>
        <v/>
      </c>
      <c r="E76" s="101" t="str">
        <f>IF(①【入力】別紙_職員一覧!E76="","",①【入力】別紙_職員一覧!E76)</f>
        <v/>
      </c>
      <c r="F76" s="101" t="str">
        <f>IF(①【入力】別紙_職員一覧!F76="","",①【入力】別紙_職員一覧!F76)</f>
        <v/>
      </c>
      <c r="G76" s="102" t="str">
        <f>IF(①【入力】別紙_職員一覧!G76="","",①【入力】別紙_職員一覧!G76)</f>
        <v/>
      </c>
      <c r="H76" s="102" t="str">
        <f>IF(①【入力】別紙_職員一覧!H76="","",①【入力】別紙_職員一覧!H76)</f>
        <v/>
      </c>
      <c r="I76" s="103" t="str">
        <f>IF(①【入力】別紙_職員一覧!I76="","",①【入力】別紙_職員一覧!I76)</f>
        <v/>
      </c>
      <c r="J76" s="101" t="str">
        <f>IF(①【入力】別紙_職員一覧!J76="","",①【入力】別紙_職員一覧!J76)</f>
        <v/>
      </c>
      <c r="K76" s="104" t="str">
        <f t="shared" si="3"/>
        <v/>
      </c>
      <c r="L76" s="101" t="str">
        <f>IF(①【入力】別紙_職員一覧!L76="","",①【入力】別紙_職員一覧!L76)</f>
        <v>　　　　　</v>
      </c>
      <c r="M76" s="105" t="str">
        <f>IF(①【入力】別紙_職員一覧!M76="","",①【入力】別紙_職員一覧!M76)</f>
        <v/>
      </c>
      <c r="N76" s="106" t="str">
        <f>IFERROR(VLOOKUP(J76,①【入力】就業規則等一覧!$A$13:$AC$35,26,FALSE),"")</f>
        <v/>
      </c>
      <c r="O76" s="107" t="str">
        <f t="shared" si="1"/>
        <v/>
      </c>
      <c r="P76" s="107" t="str">
        <f t="shared" si="4"/>
        <v/>
      </c>
      <c r="Q76" s="108" t="str">
        <f t="shared" si="2"/>
        <v/>
      </c>
      <c r="T76" s="18"/>
      <c r="W76" s="14"/>
    </row>
    <row r="77" spans="1:23" ht="18" customHeight="1">
      <c r="A77" s="91">
        <v>65</v>
      </c>
      <c r="B77" s="91" t="str">
        <f t="shared" ref="B77:B112" si="5">C77&amp;D77</f>
        <v/>
      </c>
      <c r="C77" s="101" t="str">
        <f>IF(①【入力】別紙_職員一覧!C77="","",①【入力】別紙_職員一覧!C77)</f>
        <v/>
      </c>
      <c r="D77" s="101" t="str">
        <f>IF(①【入力】別紙_職員一覧!D77="","",①【入力】別紙_職員一覧!D77)</f>
        <v/>
      </c>
      <c r="E77" s="101" t="str">
        <f>IF(①【入力】別紙_職員一覧!E77="","",①【入力】別紙_職員一覧!E77)</f>
        <v/>
      </c>
      <c r="F77" s="101" t="str">
        <f>IF(①【入力】別紙_職員一覧!F77="","",①【入力】別紙_職員一覧!F77)</f>
        <v/>
      </c>
      <c r="G77" s="102" t="str">
        <f>IF(①【入力】別紙_職員一覧!G77="","",①【入力】別紙_職員一覧!G77)</f>
        <v/>
      </c>
      <c r="H77" s="102" t="str">
        <f>IF(①【入力】別紙_職員一覧!H77="","",①【入力】別紙_職員一覧!H77)</f>
        <v/>
      </c>
      <c r="I77" s="103" t="str">
        <f>IF(①【入力】別紙_職員一覧!I77="","",①【入力】別紙_職員一覧!I77)</f>
        <v/>
      </c>
      <c r="J77" s="101" t="str">
        <f>IF(①【入力】別紙_職員一覧!J77="","",①【入力】別紙_職員一覧!J77)</f>
        <v/>
      </c>
      <c r="K77" s="104" t="str">
        <f t="shared" si="3"/>
        <v/>
      </c>
      <c r="L77" s="101" t="str">
        <f>IF(①【入力】別紙_職員一覧!L77="","",①【入力】別紙_職員一覧!L77)</f>
        <v>　　　　　</v>
      </c>
      <c r="M77" s="105" t="str">
        <f>IF(①【入力】別紙_職員一覧!M77="","",①【入力】別紙_職員一覧!M77)</f>
        <v/>
      </c>
      <c r="N77" s="106" t="str">
        <f>IFERROR(VLOOKUP(J77,①【入力】就業規則等一覧!$A$13:$AC$35,26,FALSE),"")</f>
        <v/>
      </c>
      <c r="O77" s="107" t="str">
        <f t="shared" ref="O77:O112" si="6">IF(OR(AND(J77=1, L77="1.介護職員（５年目まで)"), L77="2.介護職員（６年目以降)", L77="3.介護支援専門員", L77="4.介護職員兼介護支援専門員"),10000, "")</f>
        <v/>
      </c>
      <c r="P77" s="107" t="str">
        <f t="shared" si="4"/>
        <v/>
      </c>
      <c r="Q77" s="108" t="str">
        <f t="shared" ref="Q77:Q112" si="7">IF(OR(M77="",O77=""),"",M77*P77)</f>
        <v/>
      </c>
      <c r="T77" s="18"/>
    </row>
    <row r="78" spans="1:23" ht="18" customHeight="1">
      <c r="A78" s="91">
        <v>66</v>
      </c>
      <c r="B78" s="91" t="str">
        <f t="shared" si="5"/>
        <v/>
      </c>
      <c r="C78" s="101" t="str">
        <f>IF(①【入力】別紙_職員一覧!C78="","",①【入力】別紙_職員一覧!C78)</f>
        <v/>
      </c>
      <c r="D78" s="101" t="str">
        <f>IF(①【入力】別紙_職員一覧!D78="","",①【入力】別紙_職員一覧!D78)</f>
        <v/>
      </c>
      <c r="E78" s="101" t="str">
        <f>IF(①【入力】別紙_職員一覧!E78="","",①【入力】別紙_職員一覧!E78)</f>
        <v/>
      </c>
      <c r="F78" s="101" t="str">
        <f>IF(①【入力】別紙_職員一覧!F78="","",①【入力】別紙_職員一覧!F78)</f>
        <v/>
      </c>
      <c r="G78" s="102" t="str">
        <f>IF(①【入力】別紙_職員一覧!G78="","",①【入力】別紙_職員一覧!G78)</f>
        <v/>
      </c>
      <c r="H78" s="102" t="str">
        <f>IF(①【入力】別紙_職員一覧!H78="","",①【入力】別紙_職員一覧!H78)</f>
        <v/>
      </c>
      <c r="I78" s="103" t="str">
        <f>IF(①【入力】別紙_職員一覧!I78="","",①【入力】別紙_職員一覧!I78)</f>
        <v/>
      </c>
      <c r="J78" s="101" t="str">
        <f>IF(①【入力】別紙_職員一覧!J78="","",①【入力】別紙_職員一覧!J78)</f>
        <v/>
      </c>
      <c r="K78" s="104" t="str">
        <f t="shared" ref="K78:K112" si="8">IF(OR(J78="1",J78=1),"○","")</f>
        <v/>
      </c>
      <c r="L78" s="101" t="str">
        <f>IF(①【入力】別紙_職員一覧!L78="","",①【入力】別紙_職員一覧!L78)</f>
        <v>　　　　　</v>
      </c>
      <c r="M78" s="105" t="str">
        <f>IF(①【入力】別紙_職員一覧!M78="","",①【入力】別紙_職員一覧!M78)</f>
        <v/>
      </c>
      <c r="N78" s="106" t="str">
        <f>IFERROR(VLOOKUP(J78,①【入力】就業規則等一覧!$A$13:$AC$35,26,FALSE),"")</f>
        <v/>
      </c>
      <c r="O78" s="107" t="str">
        <f t="shared" si="6"/>
        <v/>
      </c>
      <c r="P78" s="107" t="str">
        <f t="shared" ref="P78:P112" si="9">IF(O78="","",IF(N78&gt;=10000,10000,N78))</f>
        <v/>
      </c>
      <c r="Q78" s="108" t="str">
        <f t="shared" si="7"/>
        <v/>
      </c>
      <c r="T78" s="18"/>
    </row>
    <row r="79" spans="1:23" ht="18" customHeight="1">
      <c r="A79" s="91">
        <v>67</v>
      </c>
      <c r="B79" s="91" t="str">
        <f t="shared" si="5"/>
        <v/>
      </c>
      <c r="C79" s="101" t="str">
        <f>IF(①【入力】別紙_職員一覧!C79="","",①【入力】別紙_職員一覧!C79)</f>
        <v/>
      </c>
      <c r="D79" s="101" t="str">
        <f>IF(①【入力】別紙_職員一覧!D79="","",①【入力】別紙_職員一覧!D79)</f>
        <v/>
      </c>
      <c r="E79" s="101" t="str">
        <f>IF(①【入力】別紙_職員一覧!E79="","",①【入力】別紙_職員一覧!E79)</f>
        <v/>
      </c>
      <c r="F79" s="101" t="str">
        <f>IF(①【入力】別紙_職員一覧!F79="","",①【入力】別紙_職員一覧!F79)</f>
        <v/>
      </c>
      <c r="G79" s="102" t="str">
        <f>IF(①【入力】別紙_職員一覧!G79="","",①【入力】別紙_職員一覧!G79)</f>
        <v/>
      </c>
      <c r="H79" s="102" t="str">
        <f>IF(①【入力】別紙_職員一覧!H79="","",①【入力】別紙_職員一覧!H79)</f>
        <v/>
      </c>
      <c r="I79" s="103" t="str">
        <f>IF(①【入力】別紙_職員一覧!I79="","",①【入力】別紙_職員一覧!I79)</f>
        <v/>
      </c>
      <c r="J79" s="101" t="str">
        <f>IF(①【入力】別紙_職員一覧!J79="","",①【入力】別紙_職員一覧!J79)</f>
        <v/>
      </c>
      <c r="K79" s="104" t="str">
        <f t="shared" si="8"/>
        <v/>
      </c>
      <c r="L79" s="101" t="str">
        <f>IF(①【入力】別紙_職員一覧!L79="","",①【入力】別紙_職員一覧!L79)</f>
        <v>　　　　　</v>
      </c>
      <c r="M79" s="105" t="str">
        <f>IF(①【入力】別紙_職員一覧!M79="","",①【入力】別紙_職員一覧!M79)</f>
        <v/>
      </c>
      <c r="N79" s="106" t="str">
        <f>IFERROR(VLOOKUP(J79,①【入力】就業規則等一覧!$A$13:$AC$35,26,FALSE),"")</f>
        <v/>
      </c>
      <c r="O79" s="107" t="str">
        <f t="shared" si="6"/>
        <v/>
      </c>
      <c r="P79" s="107" t="str">
        <f t="shared" si="9"/>
        <v/>
      </c>
      <c r="Q79" s="108" t="str">
        <f t="shared" si="7"/>
        <v/>
      </c>
      <c r="T79" s="18"/>
    </row>
    <row r="80" spans="1:23" ht="18" customHeight="1">
      <c r="A80" s="91">
        <v>68</v>
      </c>
      <c r="B80" s="91" t="str">
        <f t="shared" si="5"/>
        <v/>
      </c>
      <c r="C80" s="101" t="str">
        <f>IF(①【入力】別紙_職員一覧!C80="","",①【入力】別紙_職員一覧!C80)</f>
        <v/>
      </c>
      <c r="D80" s="101" t="str">
        <f>IF(①【入力】別紙_職員一覧!D80="","",①【入力】別紙_職員一覧!D80)</f>
        <v/>
      </c>
      <c r="E80" s="101" t="str">
        <f>IF(①【入力】別紙_職員一覧!E80="","",①【入力】別紙_職員一覧!E80)</f>
        <v/>
      </c>
      <c r="F80" s="101" t="str">
        <f>IF(①【入力】別紙_職員一覧!F80="","",①【入力】別紙_職員一覧!F80)</f>
        <v/>
      </c>
      <c r="G80" s="102" t="str">
        <f>IF(①【入力】別紙_職員一覧!G80="","",①【入力】別紙_職員一覧!G80)</f>
        <v/>
      </c>
      <c r="H80" s="102" t="str">
        <f>IF(①【入力】別紙_職員一覧!H80="","",①【入力】別紙_職員一覧!H80)</f>
        <v/>
      </c>
      <c r="I80" s="103" t="str">
        <f>IF(①【入力】別紙_職員一覧!I80="","",①【入力】別紙_職員一覧!I80)</f>
        <v/>
      </c>
      <c r="J80" s="101" t="str">
        <f>IF(①【入力】別紙_職員一覧!J80="","",①【入力】別紙_職員一覧!J80)</f>
        <v/>
      </c>
      <c r="K80" s="104" t="str">
        <f t="shared" si="8"/>
        <v/>
      </c>
      <c r="L80" s="101" t="str">
        <f>IF(①【入力】別紙_職員一覧!L80="","",①【入力】別紙_職員一覧!L80)</f>
        <v>　　　　　</v>
      </c>
      <c r="M80" s="105" t="str">
        <f>IF(①【入力】別紙_職員一覧!M80="","",①【入力】別紙_職員一覧!M80)</f>
        <v/>
      </c>
      <c r="N80" s="106" t="str">
        <f>IFERROR(VLOOKUP(J80,①【入力】就業規則等一覧!$A$13:$AC$35,26,FALSE),"")</f>
        <v/>
      </c>
      <c r="O80" s="107" t="str">
        <f t="shared" si="6"/>
        <v/>
      </c>
      <c r="P80" s="107" t="str">
        <f t="shared" si="9"/>
        <v/>
      </c>
      <c r="Q80" s="108" t="str">
        <f t="shared" si="7"/>
        <v/>
      </c>
      <c r="T80" s="18"/>
    </row>
    <row r="81" spans="1:23" ht="18" customHeight="1">
      <c r="A81" s="91">
        <v>69</v>
      </c>
      <c r="B81" s="91" t="str">
        <f t="shared" si="5"/>
        <v/>
      </c>
      <c r="C81" s="101" t="str">
        <f>IF(①【入力】別紙_職員一覧!C81="","",①【入力】別紙_職員一覧!C81)</f>
        <v/>
      </c>
      <c r="D81" s="101" t="str">
        <f>IF(①【入力】別紙_職員一覧!D81="","",①【入力】別紙_職員一覧!D81)</f>
        <v/>
      </c>
      <c r="E81" s="101" t="str">
        <f>IF(①【入力】別紙_職員一覧!E81="","",①【入力】別紙_職員一覧!E81)</f>
        <v/>
      </c>
      <c r="F81" s="101" t="str">
        <f>IF(①【入力】別紙_職員一覧!F81="","",①【入力】別紙_職員一覧!F81)</f>
        <v/>
      </c>
      <c r="G81" s="102" t="str">
        <f>IF(①【入力】別紙_職員一覧!G81="","",①【入力】別紙_職員一覧!G81)</f>
        <v/>
      </c>
      <c r="H81" s="102" t="str">
        <f>IF(①【入力】別紙_職員一覧!H81="","",①【入力】別紙_職員一覧!H81)</f>
        <v/>
      </c>
      <c r="I81" s="103" t="str">
        <f>IF(①【入力】別紙_職員一覧!I81="","",①【入力】別紙_職員一覧!I81)</f>
        <v/>
      </c>
      <c r="J81" s="101" t="str">
        <f>IF(①【入力】別紙_職員一覧!J81="","",①【入力】別紙_職員一覧!J81)</f>
        <v/>
      </c>
      <c r="K81" s="104" t="str">
        <f t="shared" si="8"/>
        <v/>
      </c>
      <c r="L81" s="101" t="str">
        <f>IF(①【入力】別紙_職員一覧!L81="","",①【入力】別紙_職員一覧!L81)</f>
        <v>　　　　　</v>
      </c>
      <c r="M81" s="105" t="str">
        <f>IF(①【入力】別紙_職員一覧!M81="","",①【入力】別紙_職員一覧!M81)</f>
        <v/>
      </c>
      <c r="N81" s="106" t="str">
        <f>IFERROR(VLOOKUP(J81,①【入力】就業規則等一覧!$A$13:$AC$35,26,FALSE),"")</f>
        <v/>
      </c>
      <c r="O81" s="107" t="str">
        <f t="shared" si="6"/>
        <v/>
      </c>
      <c r="P81" s="107" t="str">
        <f t="shared" si="9"/>
        <v/>
      </c>
      <c r="Q81" s="108" t="str">
        <f t="shared" si="7"/>
        <v/>
      </c>
      <c r="T81" s="18"/>
    </row>
    <row r="82" spans="1:23" ht="18" customHeight="1">
      <c r="A82" s="91">
        <v>70</v>
      </c>
      <c r="B82" s="91" t="str">
        <f t="shared" si="5"/>
        <v/>
      </c>
      <c r="C82" s="101" t="str">
        <f>IF(①【入力】別紙_職員一覧!C82="","",①【入力】別紙_職員一覧!C82)</f>
        <v/>
      </c>
      <c r="D82" s="101" t="str">
        <f>IF(①【入力】別紙_職員一覧!D82="","",①【入力】別紙_職員一覧!D82)</f>
        <v/>
      </c>
      <c r="E82" s="101" t="str">
        <f>IF(①【入力】別紙_職員一覧!E82="","",①【入力】別紙_職員一覧!E82)</f>
        <v/>
      </c>
      <c r="F82" s="101" t="str">
        <f>IF(①【入力】別紙_職員一覧!F82="","",①【入力】別紙_職員一覧!F82)</f>
        <v/>
      </c>
      <c r="G82" s="102" t="str">
        <f>IF(①【入力】別紙_職員一覧!G82="","",①【入力】別紙_職員一覧!G82)</f>
        <v/>
      </c>
      <c r="H82" s="102" t="str">
        <f>IF(①【入力】別紙_職員一覧!H82="","",①【入力】別紙_職員一覧!H82)</f>
        <v/>
      </c>
      <c r="I82" s="103" t="str">
        <f>IF(①【入力】別紙_職員一覧!I82="","",①【入力】別紙_職員一覧!I82)</f>
        <v/>
      </c>
      <c r="J82" s="101" t="str">
        <f>IF(①【入力】別紙_職員一覧!J82="","",①【入力】別紙_職員一覧!J82)</f>
        <v/>
      </c>
      <c r="K82" s="104" t="str">
        <f t="shared" si="8"/>
        <v/>
      </c>
      <c r="L82" s="101" t="str">
        <f>IF(①【入力】別紙_職員一覧!L82="","",①【入力】別紙_職員一覧!L82)</f>
        <v>　　　　　</v>
      </c>
      <c r="M82" s="105" t="str">
        <f>IF(①【入力】別紙_職員一覧!M82="","",①【入力】別紙_職員一覧!M82)</f>
        <v/>
      </c>
      <c r="N82" s="106" t="str">
        <f>IFERROR(VLOOKUP(J82,①【入力】就業規則等一覧!$A$13:$AC$35,26,FALSE),"")</f>
        <v/>
      </c>
      <c r="O82" s="107" t="str">
        <f t="shared" si="6"/>
        <v/>
      </c>
      <c r="P82" s="107" t="str">
        <f t="shared" si="9"/>
        <v/>
      </c>
      <c r="Q82" s="108" t="str">
        <f t="shared" si="7"/>
        <v/>
      </c>
      <c r="T82" s="18"/>
    </row>
    <row r="83" spans="1:23" ht="18" customHeight="1">
      <c r="A83" s="91">
        <v>71</v>
      </c>
      <c r="B83" s="91" t="str">
        <f t="shared" si="5"/>
        <v/>
      </c>
      <c r="C83" s="101" t="str">
        <f>IF(①【入力】別紙_職員一覧!C83="","",①【入力】別紙_職員一覧!C83)</f>
        <v/>
      </c>
      <c r="D83" s="101" t="str">
        <f>IF(①【入力】別紙_職員一覧!D83="","",①【入力】別紙_職員一覧!D83)</f>
        <v/>
      </c>
      <c r="E83" s="101" t="str">
        <f>IF(①【入力】別紙_職員一覧!E83="","",①【入力】別紙_職員一覧!E83)</f>
        <v/>
      </c>
      <c r="F83" s="101" t="str">
        <f>IF(①【入力】別紙_職員一覧!F83="","",①【入力】別紙_職員一覧!F83)</f>
        <v/>
      </c>
      <c r="G83" s="102" t="str">
        <f>IF(①【入力】別紙_職員一覧!G83="","",①【入力】別紙_職員一覧!G83)</f>
        <v/>
      </c>
      <c r="H83" s="102" t="str">
        <f>IF(①【入力】別紙_職員一覧!H83="","",①【入力】別紙_職員一覧!H83)</f>
        <v/>
      </c>
      <c r="I83" s="103" t="str">
        <f>IF(①【入力】別紙_職員一覧!I83="","",①【入力】別紙_職員一覧!I83)</f>
        <v/>
      </c>
      <c r="J83" s="101" t="str">
        <f>IF(①【入力】別紙_職員一覧!J83="","",①【入力】別紙_職員一覧!J83)</f>
        <v/>
      </c>
      <c r="K83" s="104" t="str">
        <f t="shared" si="8"/>
        <v/>
      </c>
      <c r="L83" s="101" t="str">
        <f>IF(①【入力】別紙_職員一覧!L83="","",①【入力】別紙_職員一覧!L83)</f>
        <v>　　　　　</v>
      </c>
      <c r="M83" s="105" t="str">
        <f>IF(①【入力】別紙_職員一覧!M83="","",①【入力】別紙_職員一覧!M83)</f>
        <v/>
      </c>
      <c r="N83" s="106" t="str">
        <f>IFERROR(VLOOKUP(J83,①【入力】就業規則等一覧!$A$13:$AC$35,26,FALSE),"")</f>
        <v/>
      </c>
      <c r="O83" s="107" t="str">
        <f t="shared" si="6"/>
        <v/>
      </c>
      <c r="P83" s="107" t="str">
        <f t="shared" si="9"/>
        <v/>
      </c>
      <c r="Q83" s="108" t="str">
        <f t="shared" si="7"/>
        <v/>
      </c>
      <c r="T83" s="18"/>
    </row>
    <row r="84" spans="1:23" ht="18" customHeight="1">
      <c r="A84" s="91">
        <v>72</v>
      </c>
      <c r="B84" s="91" t="str">
        <f t="shared" si="5"/>
        <v/>
      </c>
      <c r="C84" s="101" t="str">
        <f>IF(①【入力】別紙_職員一覧!C84="","",①【入力】別紙_職員一覧!C84)</f>
        <v/>
      </c>
      <c r="D84" s="101" t="str">
        <f>IF(①【入力】別紙_職員一覧!D84="","",①【入力】別紙_職員一覧!D84)</f>
        <v/>
      </c>
      <c r="E84" s="101" t="str">
        <f>IF(①【入力】別紙_職員一覧!E84="","",①【入力】別紙_職員一覧!E84)</f>
        <v/>
      </c>
      <c r="F84" s="101" t="str">
        <f>IF(①【入力】別紙_職員一覧!F84="","",①【入力】別紙_職員一覧!F84)</f>
        <v/>
      </c>
      <c r="G84" s="102" t="str">
        <f>IF(①【入力】別紙_職員一覧!G84="","",①【入力】別紙_職員一覧!G84)</f>
        <v/>
      </c>
      <c r="H84" s="102" t="str">
        <f>IF(①【入力】別紙_職員一覧!H84="","",①【入力】別紙_職員一覧!H84)</f>
        <v/>
      </c>
      <c r="I84" s="103" t="str">
        <f>IF(①【入力】別紙_職員一覧!I84="","",①【入力】別紙_職員一覧!I84)</f>
        <v/>
      </c>
      <c r="J84" s="101" t="str">
        <f>IF(①【入力】別紙_職員一覧!J84="","",①【入力】別紙_職員一覧!J84)</f>
        <v/>
      </c>
      <c r="K84" s="104" t="str">
        <f t="shared" si="8"/>
        <v/>
      </c>
      <c r="L84" s="101" t="str">
        <f>IF(①【入力】別紙_職員一覧!L84="","",①【入力】別紙_職員一覧!L84)</f>
        <v>　　　　　</v>
      </c>
      <c r="M84" s="105" t="str">
        <f>IF(①【入力】別紙_職員一覧!M84="","",①【入力】別紙_職員一覧!M84)</f>
        <v/>
      </c>
      <c r="N84" s="106" t="str">
        <f>IFERROR(VLOOKUP(J84,①【入力】就業規則等一覧!$A$13:$AC$35,26,FALSE),"")</f>
        <v/>
      </c>
      <c r="O84" s="107" t="str">
        <f t="shared" si="6"/>
        <v/>
      </c>
      <c r="P84" s="107" t="str">
        <f t="shared" si="9"/>
        <v/>
      </c>
      <c r="Q84" s="108" t="str">
        <f t="shared" si="7"/>
        <v/>
      </c>
      <c r="T84" s="18"/>
    </row>
    <row r="85" spans="1:23" ht="18" customHeight="1">
      <c r="A85" s="91">
        <v>73</v>
      </c>
      <c r="B85" s="91" t="str">
        <f t="shared" si="5"/>
        <v/>
      </c>
      <c r="C85" s="101" t="str">
        <f>IF(①【入力】別紙_職員一覧!C85="","",①【入力】別紙_職員一覧!C85)</f>
        <v/>
      </c>
      <c r="D85" s="101" t="str">
        <f>IF(①【入力】別紙_職員一覧!D85="","",①【入力】別紙_職員一覧!D85)</f>
        <v/>
      </c>
      <c r="E85" s="101" t="str">
        <f>IF(①【入力】別紙_職員一覧!E85="","",①【入力】別紙_職員一覧!E85)</f>
        <v/>
      </c>
      <c r="F85" s="101" t="str">
        <f>IF(①【入力】別紙_職員一覧!F85="","",①【入力】別紙_職員一覧!F85)</f>
        <v/>
      </c>
      <c r="G85" s="102" t="str">
        <f>IF(①【入力】別紙_職員一覧!G85="","",①【入力】別紙_職員一覧!G85)</f>
        <v/>
      </c>
      <c r="H85" s="102" t="str">
        <f>IF(①【入力】別紙_職員一覧!H85="","",①【入力】別紙_職員一覧!H85)</f>
        <v/>
      </c>
      <c r="I85" s="103" t="str">
        <f>IF(①【入力】別紙_職員一覧!I85="","",①【入力】別紙_職員一覧!I85)</f>
        <v/>
      </c>
      <c r="J85" s="101" t="str">
        <f>IF(①【入力】別紙_職員一覧!J85="","",①【入力】別紙_職員一覧!J85)</f>
        <v/>
      </c>
      <c r="K85" s="104" t="str">
        <f t="shared" si="8"/>
        <v/>
      </c>
      <c r="L85" s="101" t="str">
        <f>IF(①【入力】別紙_職員一覧!L85="","",①【入力】別紙_職員一覧!L85)</f>
        <v>　　　　　</v>
      </c>
      <c r="M85" s="105" t="str">
        <f>IF(①【入力】別紙_職員一覧!M85="","",①【入力】別紙_職員一覧!M85)</f>
        <v/>
      </c>
      <c r="N85" s="106" t="str">
        <f>IFERROR(VLOOKUP(J85,①【入力】就業規則等一覧!$A$13:$AC$35,26,FALSE),"")</f>
        <v/>
      </c>
      <c r="O85" s="107" t="str">
        <f t="shared" si="6"/>
        <v/>
      </c>
      <c r="P85" s="107" t="str">
        <f t="shared" si="9"/>
        <v/>
      </c>
      <c r="Q85" s="108" t="str">
        <f t="shared" si="7"/>
        <v/>
      </c>
      <c r="T85" s="18"/>
    </row>
    <row r="86" spans="1:23" ht="18" customHeight="1">
      <c r="A86" s="91">
        <v>74</v>
      </c>
      <c r="B86" s="91" t="str">
        <f t="shared" si="5"/>
        <v/>
      </c>
      <c r="C86" s="101" t="str">
        <f>IF(①【入力】別紙_職員一覧!C86="","",①【入力】別紙_職員一覧!C86)</f>
        <v/>
      </c>
      <c r="D86" s="101" t="str">
        <f>IF(①【入力】別紙_職員一覧!D86="","",①【入力】別紙_職員一覧!D86)</f>
        <v/>
      </c>
      <c r="E86" s="101" t="str">
        <f>IF(①【入力】別紙_職員一覧!E86="","",①【入力】別紙_職員一覧!E86)</f>
        <v/>
      </c>
      <c r="F86" s="101" t="str">
        <f>IF(①【入力】別紙_職員一覧!F86="","",①【入力】別紙_職員一覧!F86)</f>
        <v/>
      </c>
      <c r="G86" s="102" t="str">
        <f>IF(①【入力】別紙_職員一覧!G86="","",①【入力】別紙_職員一覧!G86)</f>
        <v/>
      </c>
      <c r="H86" s="102" t="str">
        <f>IF(①【入力】別紙_職員一覧!H86="","",①【入力】別紙_職員一覧!H86)</f>
        <v/>
      </c>
      <c r="I86" s="103" t="str">
        <f>IF(①【入力】別紙_職員一覧!I86="","",①【入力】別紙_職員一覧!I86)</f>
        <v/>
      </c>
      <c r="J86" s="101" t="str">
        <f>IF(①【入力】別紙_職員一覧!J86="","",①【入力】別紙_職員一覧!J86)</f>
        <v/>
      </c>
      <c r="K86" s="104" t="str">
        <f t="shared" si="8"/>
        <v/>
      </c>
      <c r="L86" s="101" t="str">
        <f>IF(①【入力】別紙_職員一覧!L86="","",①【入力】別紙_職員一覧!L86)</f>
        <v>　　　　　</v>
      </c>
      <c r="M86" s="105" t="str">
        <f>IF(①【入力】別紙_職員一覧!M86="","",①【入力】別紙_職員一覧!M86)</f>
        <v/>
      </c>
      <c r="N86" s="106" t="str">
        <f>IFERROR(VLOOKUP(J86,①【入力】就業規則等一覧!$A$13:$AC$35,26,FALSE),"")</f>
        <v/>
      </c>
      <c r="O86" s="107" t="str">
        <f t="shared" si="6"/>
        <v/>
      </c>
      <c r="P86" s="107" t="str">
        <f t="shared" si="9"/>
        <v/>
      </c>
      <c r="Q86" s="108" t="str">
        <f t="shared" si="7"/>
        <v/>
      </c>
      <c r="T86" s="18"/>
    </row>
    <row r="87" spans="1:23" ht="18" customHeight="1">
      <c r="A87" s="91">
        <v>75</v>
      </c>
      <c r="B87" s="91" t="str">
        <f t="shared" si="5"/>
        <v/>
      </c>
      <c r="C87" s="101" t="str">
        <f>IF(①【入力】別紙_職員一覧!C87="","",①【入力】別紙_職員一覧!C87)</f>
        <v/>
      </c>
      <c r="D87" s="101" t="str">
        <f>IF(①【入力】別紙_職員一覧!D87="","",①【入力】別紙_職員一覧!D87)</f>
        <v/>
      </c>
      <c r="E87" s="101" t="str">
        <f>IF(①【入力】別紙_職員一覧!E87="","",①【入力】別紙_職員一覧!E87)</f>
        <v/>
      </c>
      <c r="F87" s="101" t="str">
        <f>IF(①【入力】別紙_職員一覧!F87="","",①【入力】別紙_職員一覧!F87)</f>
        <v/>
      </c>
      <c r="G87" s="102" t="str">
        <f>IF(①【入力】別紙_職員一覧!G87="","",①【入力】別紙_職員一覧!G87)</f>
        <v/>
      </c>
      <c r="H87" s="102" t="str">
        <f>IF(①【入力】別紙_職員一覧!H87="","",①【入力】別紙_職員一覧!H87)</f>
        <v/>
      </c>
      <c r="I87" s="103" t="str">
        <f>IF(①【入力】別紙_職員一覧!I87="","",①【入力】別紙_職員一覧!I87)</f>
        <v/>
      </c>
      <c r="J87" s="101" t="str">
        <f>IF(①【入力】別紙_職員一覧!J87="","",①【入力】別紙_職員一覧!J87)</f>
        <v/>
      </c>
      <c r="K87" s="104" t="str">
        <f t="shared" si="8"/>
        <v/>
      </c>
      <c r="L87" s="101" t="str">
        <f>IF(①【入力】別紙_職員一覧!L87="","",①【入力】別紙_職員一覧!L87)</f>
        <v>　　　　　</v>
      </c>
      <c r="M87" s="105" t="str">
        <f>IF(①【入力】別紙_職員一覧!M87="","",①【入力】別紙_職員一覧!M87)</f>
        <v/>
      </c>
      <c r="N87" s="106" t="str">
        <f>IFERROR(VLOOKUP(J87,①【入力】就業規則等一覧!$A$13:$AC$35,26,FALSE),"")</f>
        <v/>
      </c>
      <c r="O87" s="107" t="str">
        <f t="shared" si="6"/>
        <v/>
      </c>
      <c r="P87" s="107" t="str">
        <f t="shared" si="9"/>
        <v/>
      </c>
      <c r="Q87" s="108" t="str">
        <f t="shared" si="7"/>
        <v/>
      </c>
      <c r="T87" s="18"/>
    </row>
    <row r="88" spans="1:23" ht="18" customHeight="1">
      <c r="A88" s="91">
        <v>76</v>
      </c>
      <c r="B88" s="91" t="str">
        <f t="shared" si="5"/>
        <v/>
      </c>
      <c r="C88" s="101" t="str">
        <f>IF(①【入力】別紙_職員一覧!C88="","",①【入力】別紙_職員一覧!C88)</f>
        <v/>
      </c>
      <c r="D88" s="101" t="str">
        <f>IF(①【入力】別紙_職員一覧!D88="","",①【入力】別紙_職員一覧!D88)</f>
        <v/>
      </c>
      <c r="E88" s="101" t="str">
        <f>IF(①【入力】別紙_職員一覧!E88="","",①【入力】別紙_職員一覧!E88)</f>
        <v/>
      </c>
      <c r="F88" s="101" t="str">
        <f>IF(①【入力】別紙_職員一覧!F88="","",①【入力】別紙_職員一覧!F88)</f>
        <v/>
      </c>
      <c r="G88" s="102" t="str">
        <f>IF(①【入力】別紙_職員一覧!G88="","",①【入力】別紙_職員一覧!G88)</f>
        <v/>
      </c>
      <c r="H88" s="102" t="str">
        <f>IF(①【入力】別紙_職員一覧!H88="","",①【入力】別紙_職員一覧!H88)</f>
        <v/>
      </c>
      <c r="I88" s="103" t="str">
        <f>IF(①【入力】別紙_職員一覧!I88="","",①【入力】別紙_職員一覧!I88)</f>
        <v/>
      </c>
      <c r="J88" s="101" t="str">
        <f>IF(①【入力】別紙_職員一覧!J88="","",①【入力】別紙_職員一覧!J88)</f>
        <v/>
      </c>
      <c r="K88" s="104" t="str">
        <f t="shared" si="8"/>
        <v/>
      </c>
      <c r="L88" s="101" t="str">
        <f>IF(①【入力】別紙_職員一覧!L88="","",①【入力】別紙_職員一覧!L88)</f>
        <v>　　　　　</v>
      </c>
      <c r="M88" s="105" t="str">
        <f>IF(①【入力】別紙_職員一覧!M88="","",①【入力】別紙_職員一覧!M88)</f>
        <v/>
      </c>
      <c r="N88" s="106" t="str">
        <f>IFERROR(VLOOKUP(J88,①【入力】就業規則等一覧!$A$13:$AC$35,26,FALSE),"")</f>
        <v/>
      </c>
      <c r="O88" s="107" t="str">
        <f t="shared" si="6"/>
        <v/>
      </c>
      <c r="P88" s="107" t="str">
        <f t="shared" si="9"/>
        <v/>
      </c>
      <c r="Q88" s="108" t="str">
        <f t="shared" si="7"/>
        <v/>
      </c>
      <c r="T88" s="18"/>
    </row>
    <row r="89" spans="1:23" ht="18" customHeight="1">
      <c r="A89" s="91">
        <v>77</v>
      </c>
      <c r="B89" s="91" t="str">
        <f t="shared" si="5"/>
        <v/>
      </c>
      <c r="C89" s="101" t="str">
        <f>IF(①【入力】別紙_職員一覧!C89="","",①【入力】別紙_職員一覧!C89)</f>
        <v/>
      </c>
      <c r="D89" s="101" t="str">
        <f>IF(①【入力】別紙_職員一覧!D89="","",①【入力】別紙_職員一覧!D89)</f>
        <v/>
      </c>
      <c r="E89" s="101" t="str">
        <f>IF(①【入力】別紙_職員一覧!E89="","",①【入力】別紙_職員一覧!E89)</f>
        <v/>
      </c>
      <c r="F89" s="101" t="str">
        <f>IF(①【入力】別紙_職員一覧!F89="","",①【入力】別紙_職員一覧!F89)</f>
        <v/>
      </c>
      <c r="G89" s="102" t="str">
        <f>IF(①【入力】別紙_職員一覧!G89="","",①【入力】別紙_職員一覧!G89)</f>
        <v/>
      </c>
      <c r="H89" s="102" t="str">
        <f>IF(①【入力】別紙_職員一覧!H89="","",①【入力】別紙_職員一覧!H89)</f>
        <v/>
      </c>
      <c r="I89" s="103" t="str">
        <f>IF(①【入力】別紙_職員一覧!I89="","",①【入力】別紙_職員一覧!I89)</f>
        <v/>
      </c>
      <c r="J89" s="101" t="str">
        <f>IF(①【入力】別紙_職員一覧!J89="","",①【入力】別紙_職員一覧!J89)</f>
        <v/>
      </c>
      <c r="K89" s="104" t="str">
        <f t="shared" si="8"/>
        <v/>
      </c>
      <c r="L89" s="101" t="str">
        <f>IF(①【入力】別紙_職員一覧!L89="","",①【入力】別紙_職員一覧!L89)</f>
        <v>　　　　　</v>
      </c>
      <c r="M89" s="105" t="str">
        <f>IF(①【入力】別紙_職員一覧!M89="","",①【入力】別紙_職員一覧!M89)</f>
        <v/>
      </c>
      <c r="N89" s="106" t="str">
        <f>IFERROR(VLOOKUP(J89,①【入力】就業規則等一覧!$A$13:$AC$35,26,FALSE),"")</f>
        <v/>
      </c>
      <c r="O89" s="107" t="str">
        <f t="shared" si="6"/>
        <v/>
      </c>
      <c r="P89" s="107" t="str">
        <f t="shared" si="9"/>
        <v/>
      </c>
      <c r="Q89" s="108" t="str">
        <f t="shared" si="7"/>
        <v/>
      </c>
      <c r="T89" s="18"/>
      <c r="W89" s="14"/>
    </row>
    <row r="90" spans="1:23" ht="18" customHeight="1">
      <c r="A90" s="91">
        <v>78</v>
      </c>
      <c r="B90" s="91" t="str">
        <f t="shared" si="5"/>
        <v/>
      </c>
      <c r="C90" s="101" t="str">
        <f>IF(①【入力】別紙_職員一覧!C90="","",①【入力】別紙_職員一覧!C90)</f>
        <v/>
      </c>
      <c r="D90" s="101" t="str">
        <f>IF(①【入力】別紙_職員一覧!D90="","",①【入力】別紙_職員一覧!D90)</f>
        <v/>
      </c>
      <c r="E90" s="101" t="str">
        <f>IF(①【入力】別紙_職員一覧!E90="","",①【入力】別紙_職員一覧!E90)</f>
        <v/>
      </c>
      <c r="F90" s="101" t="str">
        <f>IF(①【入力】別紙_職員一覧!F90="","",①【入力】別紙_職員一覧!F90)</f>
        <v/>
      </c>
      <c r="G90" s="102" t="str">
        <f>IF(①【入力】別紙_職員一覧!G90="","",①【入力】別紙_職員一覧!G90)</f>
        <v/>
      </c>
      <c r="H90" s="102" t="str">
        <f>IF(①【入力】別紙_職員一覧!H90="","",①【入力】別紙_職員一覧!H90)</f>
        <v/>
      </c>
      <c r="I90" s="103" t="str">
        <f>IF(①【入力】別紙_職員一覧!I90="","",①【入力】別紙_職員一覧!I90)</f>
        <v/>
      </c>
      <c r="J90" s="101" t="str">
        <f>IF(①【入力】別紙_職員一覧!J90="","",①【入力】別紙_職員一覧!J90)</f>
        <v/>
      </c>
      <c r="K90" s="104" t="str">
        <f t="shared" si="8"/>
        <v/>
      </c>
      <c r="L90" s="101" t="str">
        <f>IF(①【入力】別紙_職員一覧!L90="","",①【入力】別紙_職員一覧!L90)</f>
        <v>　　　　　</v>
      </c>
      <c r="M90" s="105" t="str">
        <f>IF(①【入力】別紙_職員一覧!M90="","",①【入力】別紙_職員一覧!M90)</f>
        <v/>
      </c>
      <c r="N90" s="106" t="str">
        <f>IFERROR(VLOOKUP(J90,①【入力】就業規則等一覧!$A$13:$AC$35,26,FALSE),"")</f>
        <v/>
      </c>
      <c r="O90" s="107" t="str">
        <f t="shared" si="6"/>
        <v/>
      </c>
      <c r="P90" s="107" t="str">
        <f t="shared" si="9"/>
        <v/>
      </c>
      <c r="Q90" s="108" t="str">
        <f t="shared" si="7"/>
        <v/>
      </c>
      <c r="T90" s="18"/>
    </row>
    <row r="91" spans="1:23" ht="18" customHeight="1">
      <c r="A91" s="91">
        <v>79</v>
      </c>
      <c r="B91" s="91" t="str">
        <f t="shared" si="5"/>
        <v/>
      </c>
      <c r="C91" s="101" t="str">
        <f>IF(①【入力】別紙_職員一覧!C91="","",①【入力】別紙_職員一覧!C91)</f>
        <v/>
      </c>
      <c r="D91" s="101" t="str">
        <f>IF(①【入力】別紙_職員一覧!D91="","",①【入力】別紙_職員一覧!D91)</f>
        <v/>
      </c>
      <c r="E91" s="101" t="str">
        <f>IF(①【入力】別紙_職員一覧!E91="","",①【入力】別紙_職員一覧!E91)</f>
        <v/>
      </c>
      <c r="F91" s="101" t="str">
        <f>IF(①【入力】別紙_職員一覧!F91="","",①【入力】別紙_職員一覧!F91)</f>
        <v/>
      </c>
      <c r="G91" s="102" t="str">
        <f>IF(①【入力】別紙_職員一覧!G91="","",①【入力】別紙_職員一覧!G91)</f>
        <v/>
      </c>
      <c r="H91" s="102" t="str">
        <f>IF(①【入力】別紙_職員一覧!H91="","",①【入力】別紙_職員一覧!H91)</f>
        <v/>
      </c>
      <c r="I91" s="103" t="str">
        <f>IF(①【入力】別紙_職員一覧!I91="","",①【入力】別紙_職員一覧!I91)</f>
        <v/>
      </c>
      <c r="J91" s="101" t="str">
        <f>IF(①【入力】別紙_職員一覧!J91="","",①【入力】別紙_職員一覧!J91)</f>
        <v/>
      </c>
      <c r="K91" s="104" t="str">
        <f t="shared" si="8"/>
        <v/>
      </c>
      <c r="L91" s="101" t="str">
        <f>IF(①【入力】別紙_職員一覧!L91="","",①【入力】別紙_職員一覧!L91)</f>
        <v>　　　　　</v>
      </c>
      <c r="M91" s="105" t="str">
        <f>IF(①【入力】別紙_職員一覧!M91="","",①【入力】別紙_職員一覧!M91)</f>
        <v/>
      </c>
      <c r="N91" s="106" t="str">
        <f>IFERROR(VLOOKUP(J91,①【入力】就業規則等一覧!$A$13:$AC$35,26,FALSE),"")</f>
        <v/>
      </c>
      <c r="O91" s="107" t="str">
        <f t="shared" si="6"/>
        <v/>
      </c>
      <c r="P91" s="107" t="str">
        <f t="shared" si="9"/>
        <v/>
      </c>
      <c r="Q91" s="108" t="str">
        <f t="shared" si="7"/>
        <v/>
      </c>
      <c r="T91" s="18"/>
    </row>
    <row r="92" spans="1:23" ht="18" customHeight="1">
      <c r="A92" s="91">
        <v>80</v>
      </c>
      <c r="B92" s="91" t="str">
        <f t="shared" si="5"/>
        <v/>
      </c>
      <c r="C92" s="101" t="str">
        <f>IF(①【入力】別紙_職員一覧!C92="","",①【入力】別紙_職員一覧!C92)</f>
        <v/>
      </c>
      <c r="D92" s="101" t="str">
        <f>IF(①【入力】別紙_職員一覧!D92="","",①【入力】別紙_職員一覧!D92)</f>
        <v/>
      </c>
      <c r="E92" s="101" t="str">
        <f>IF(①【入力】別紙_職員一覧!E92="","",①【入力】別紙_職員一覧!E92)</f>
        <v/>
      </c>
      <c r="F92" s="101" t="str">
        <f>IF(①【入力】別紙_職員一覧!F92="","",①【入力】別紙_職員一覧!F92)</f>
        <v/>
      </c>
      <c r="G92" s="102" t="str">
        <f>IF(①【入力】別紙_職員一覧!G92="","",①【入力】別紙_職員一覧!G92)</f>
        <v/>
      </c>
      <c r="H92" s="102" t="str">
        <f>IF(①【入力】別紙_職員一覧!H92="","",①【入力】別紙_職員一覧!H92)</f>
        <v/>
      </c>
      <c r="I92" s="103" t="str">
        <f>IF(①【入力】別紙_職員一覧!I92="","",①【入力】別紙_職員一覧!I92)</f>
        <v/>
      </c>
      <c r="J92" s="101" t="str">
        <f>IF(①【入力】別紙_職員一覧!J92="","",①【入力】別紙_職員一覧!J92)</f>
        <v/>
      </c>
      <c r="K92" s="104" t="str">
        <f t="shared" si="8"/>
        <v/>
      </c>
      <c r="L92" s="101" t="str">
        <f>IF(①【入力】別紙_職員一覧!L92="","",①【入力】別紙_職員一覧!L92)</f>
        <v>　　　　　</v>
      </c>
      <c r="M92" s="105" t="str">
        <f>IF(①【入力】別紙_職員一覧!M92="","",①【入力】別紙_職員一覧!M92)</f>
        <v/>
      </c>
      <c r="N92" s="106" t="str">
        <f>IFERROR(VLOOKUP(J92,①【入力】就業規則等一覧!$A$13:$AC$35,26,FALSE),"")</f>
        <v/>
      </c>
      <c r="O92" s="107" t="str">
        <f t="shared" si="6"/>
        <v/>
      </c>
      <c r="P92" s="107" t="str">
        <f t="shared" si="9"/>
        <v/>
      </c>
      <c r="Q92" s="108" t="str">
        <f t="shared" si="7"/>
        <v/>
      </c>
      <c r="T92" s="18"/>
    </row>
    <row r="93" spans="1:23" ht="18" customHeight="1">
      <c r="A93" s="91">
        <v>81</v>
      </c>
      <c r="B93" s="91" t="str">
        <f t="shared" si="5"/>
        <v/>
      </c>
      <c r="C93" s="101" t="str">
        <f>IF(①【入力】別紙_職員一覧!C93="","",①【入力】別紙_職員一覧!C93)</f>
        <v/>
      </c>
      <c r="D93" s="101" t="str">
        <f>IF(①【入力】別紙_職員一覧!D93="","",①【入力】別紙_職員一覧!D93)</f>
        <v/>
      </c>
      <c r="E93" s="101" t="str">
        <f>IF(①【入力】別紙_職員一覧!E93="","",①【入力】別紙_職員一覧!E93)</f>
        <v/>
      </c>
      <c r="F93" s="101" t="str">
        <f>IF(①【入力】別紙_職員一覧!F93="","",①【入力】別紙_職員一覧!F93)</f>
        <v/>
      </c>
      <c r="G93" s="102" t="str">
        <f>IF(①【入力】別紙_職員一覧!G93="","",①【入力】別紙_職員一覧!G93)</f>
        <v/>
      </c>
      <c r="H93" s="102" t="str">
        <f>IF(①【入力】別紙_職員一覧!H93="","",①【入力】別紙_職員一覧!H93)</f>
        <v/>
      </c>
      <c r="I93" s="103" t="str">
        <f>IF(①【入力】別紙_職員一覧!I93="","",①【入力】別紙_職員一覧!I93)</f>
        <v/>
      </c>
      <c r="J93" s="101" t="str">
        <f>IF(①【入力】別紙_職員一覧!J93="","",①【入力】別紙_職員一覧!J93)</f>
        <v/>
      </c>
      <c r="K93" s="104" t="str">
        <f t="shared" si="8"/>
        <v/>
      </c>
      <c r="L93" s="101" t="str">
        <f>IF(①【入力】別紙_職員一覧!L93="","",①【入力】別紙_職員一覧!L93)</f>
        <v>　　　　　</v>
      </c>
      <c r="M93" s="105" t="str">
        <f>IF(①【入力】別紙_職員一覧!M93="","",①【入力】別紙_職員一覧!M93)</f>
        <v/>
      </c>
      <c r="N93" s="106" t="str">
        <f>IFERROR(VLOOKUP(J93,①【入力】就業規則等一覧!$A$13:$AC$35,26,FALSE),"")</f>
        <v/>
      </c>
      <c r="O93" s="107" t="str">
        <f t="shared" si="6"/>
        <v/>
      </c>
      <c r="P93" s="107" t="str">
        <f t="shared" si="9"/>
        <v/>
      </c>
      <c r="Q93" s="108" t="str">
        <f t="shared" si="7"/>
        <v/>
      </c>
      <c r="T93" s="18"/>
    </row>
    <row r="94" spans="1:23" ht="18" customHeight="1">
      <c r="A94" s="91">
        <v>82</v>
      </c>
      <c r="B94" s="91" t="str">
        <f t="shared" si="5"/>
        <v/>
      </c>
      <c r="C94" s="101" t="str">
        <f>IF(①【入力】別紙_職員一覧!C94="","",①【入力】別紙_職員一覧!C94)</f>
        <v/>
      </c>
      <c r="D94" s="101" t="str">
        <f>IF(①【入力】別紙_職員一覧!D94="","",①【入力】別紙_職員一覧!D94)</f>
        <v/>
      </c>
      <c r="E94" s="101" t="str">
        <f>IF(①【入力】別紙_職員一覧!E94="","",①【入力】別紙_職員一覧!E94)</f>
        <v/>
      </c>
      <c r="F94" s="101" t="str">
        <f>IF(①【入力】別紙_職員一覧!F94="","",①【入力】別紙_職員一覧!F94)</f>
        <v/>
      </c>
      <c r="G94" s="102" t="str">
        <f>IF(①【入力】別紙_職員一覧!G94="","",①【入力】別紙_職員一覧!G94)</f>
        <v/>
      </c>
      <c r="H94" s="102" t="str">
        <f>IF(①【入力】別紙_職員一覧!H94="","",①【入力】別紙_職員一覧!H94)</f>
        <v/>
      </c>
      <c r="I94" s="103" t="str">
        <f>IF(①【入力】別紙_職員一覧!I94="","",①【入力】別紙_職員一覧!I94)</f>
        <v/>
      </c>
      <c r="J94" s="101" t="str">
        <f>IF(①【入力】別紙_職員一覧!J94="","",①【入力】別紙_職員一覧!J94)</f>
        <v/>
      </c>
      <c r="K94" s="104" t="str">
        <f t="shared" si="8"/>
        <v/>
      </c>
      <c r="L94" s="101" t="str">
        <f>IF(①【入力】別紙_職員一覧!L94="","",①【入力】別紙_職員一覧!L94)</f>
        <v>　　　　　</v>
      </c>
      <c r="M94" s="105" t="str">
        <f>IF(①【入力】別紙_職員一覧!M94="","",①【入力】別紙_職員一覧!M94)</f>
        <v/>
      </c>
      <c r="N94" s="106" t="str">
        <f>IFERROR(VLOOKUP(J94,①【入力】就業規則等一覧!$A$13:$AC$35,26,FALSE),"")</f>
        <v/>
      </c>
      <c r="O94" s="107" t="str">
        <f t="shared" si="6"/>
        <v/>
      </c>
      <c r="P94" s="107" t="str">
        <f t="shared" si="9"/>
        <v/>
      </c>
      <c r="Q94" s="108" t="str">
        <f t="shared" si="7"/>
        <v/>
      </c>
      <c r="T94" s="18"/>
    </row>
    <row r="95" spans="1:23" ht="18" customHeight="1">
      <c r="A95" s="91">
        <v>83</v>
      </c>
      <c r="B95" s="91" t="str">
        <f t="shared" si="5"/>
        <v/>
      </c>
      <c r="C95" s="101" t="str">
        <f>IF(①【入力】別紙_職員一覧!C95="","",①【入力】別紙_職員一覧!C95)</f>
        <v/>
      </c>
      <c r="D95" s="101" t="str">
        <f>IF(①【入力】別紙_職員一覧!D95="","",①【入力】別紙_職員一覧!D95)</f>
        <v/>
      </c>
      <c r="E95" s="101" t="str">
        <f>IF(①【入力】別紙_職員一覧!E95="","",①【入力】別紙_職員一覧!E95)</f>
        <v/>
      </c>
      <c r="F95" s="101" t="str">
        <f>IF(①【入力】別紙_職員一覧!F95="","",①【入力】別紙_職員一覧!F95)</f>
        <v/>
      </c>
      <c r="G95" s="102" t="str">
        <f>IF(①【入力】別紙_職員一覧!G95="","",①【入力】別紙_職員一覧!G95)</f>
        <v/>
      </c>
      <c r="H95" s="102" t="str">
        <f>IF(①【入力】別紙_職員一覧!H95="","",①【入力】別紙_職員一覧!H95)</f>
        <v/>
      </c>
      <c r="I95" s="103" t="str">
        <f>IF(①【入力】別紙_職員一覧!I95="","",①【入力】別紙_職員一覧!I95)</f>
        <v/>
      </c>
      <c r="J95" s="101" t="str">
        <f>IF(①【入力】別紙_職員一覧!J95="","",①【入力】別紙_職員一覧!J95)</f>
        <v/>
      </c>
      <c r="K95" s="104" t="str">
        <f t="shared" si="8"/>
        <v/>
      </c>
      <c r="L95" s="101" t="str">
        <f>IF(①【入力】別紙_職員一覧!L95="","",①【入力】別紙_職員一覧!L95)</f>
        <v>　　　　　</v>
      </c>
      <c r="M95" s="105" t="str">
        <f>IF(①【入力】別紙_職員一覧!M95="","",①【入力】別紙_職員一覧!M95)</f>
        <v/>
      </c>
      <c r="N95" s="106" t="str">
        <f>IFERROR(VLOOKUP(J95,①【入力】就業規則等一覧!$A$13:$AC$35,26,FALSE),"")</f>
        <v/>
      </c>
      <c r="O95" s="107" t="str">
        <f t="shared" si="6"/>
        <v/>
      </c>
      <c r="P95" s="107" t="str">
        <f t="shared" si="9"/>
        <v/>
      </c>
      <c r="Q95" s="108" t="str">
        <f t="shared" si="7"/>
        <v/>
      </c>
      <c r="T95" s="18"/>
    </row>
    <row r="96" spans="1:23" ht="18" customHeight="1">
      <c r="A96" s="91">
        <v>84</v>
      </c>
      <c r="B96" s="91" t="str">
        <f t="shared" si="5"/>
        <v/>
      </c>
      <c r="C96" s="101" t="str">
        <f>IF(①【入力】別紙_職員一覧!C96="","",①【入力】別紙_職員一覧!C96)</f>
        <v/>
      </c>
      <c r="D96" s="101" t="str">
        <f>IF(①【入力】別紙_職員一覧!D96="","",①【入力】別紙_職員一覧!D96)</f>
        <v/>
      </c>
      <c r="E96" s="101" t="str">
        <f>IF(①【入力】別紙_職員一覧!E96="","",①【入力】別紙_職員一覧!E96)</f>
        <v/>
      </c>
      <c r="F96" s="101" t="str">
        <f>IF(①【入力】別紙_職員一覧!F96="","",①【入力】別紙_職員一覧!F96)</f>
        <v/>
      </c>
      <c r="G96" s="102" t="str">
        <f>IF(①【入力】別紙_職員一覧!G96="","",①【入力】別紙_職員一覧!G96)</f>
        <v/>
      </c>
      <c r="H96" s="102" t="str">
        <f>IF(①【入力】別紙_職員一覧!H96="","",①【入力】別紙_職員一覧!H96)</f>
        <v/>
      </c>
      <c r="I96" s="103" t="str">
        <f>IF(①【入力】別紙_職員一覧!I96="","",①【入力】別紙_職員一覧!I96)</f>
        <v/>
      </c>
      <c r="J96" s="101" t="str">
        <f>IF(①【入力】別紙_職員一覧!J96="","",①【入力】別紙_職員一覧!J96)</f>
        <v/>
      </c>
      <c r="K96" s="104" t="str">
        <f t="shared" si="8"/>
        <v/>
      </c>
      <c r="L96" s="101" t="str">
        <f>IF(①【入力】別紙_職員一覧!L96="","",①【入力】別紙_職員一覧!L96)</f>
        <v>　　　　　</v>
      </c>
      <c r="M96" s="105" t="str">
        <f>IF(①【入力】別紙_職員一覧!M96="","",①【入力】別紙_職員一覧!M96)</f>
        <v/>
      </c>
      <c r="N96" s="106" t="str">
        <f>IFERROR(VLOOKUP(J96,①【入力】就業規則等一覧!$A$13:$AC$35,26,FALSE),"")</f>
        <v/>
      </c>
      <c r="O96" s="107" t="str">
        <f t="shared" si="6"/>
        <v/>
      </c>
      <c r="P96" s="107" t="str">
        <f t="shared" si="9"/>
        <v/>
      </c>
      <c r="Q96" s="108" t="str">
        <f t="shared" si="7"/>
        <v/>
      </c>
      <c r="T96" s="18"/>
    </row>
    <row r="97" spans="1:23" ht="18" customHeight="1">
      <c r="A97" s="91">
        <v>85</v>
      </c>
      <c r="B97" s="91" t="str">
        <f t="shared" si="5"/>
        <v/>
      </c>
      <c r="C97" s="101" t="str">
        <f>IF(①【入力】別紙_職員一覧!C97="","",①【入力】別紙_職員一覧!C97)</f>
        <v/>
      </c>
      <c r="D97" s="101" t="str">
        <f>IF(①【入力】別紙_職員一覧!D97="","",①【入力】別紙_職員一覧!D97)</f>
        <v/>
      </c>
      <c r="E97" s="101" t="str">
        <f>IF(①【入力】別紙_職員一覧!E97="","",①【入力】別紙_職員一覧!E97)</f>
        <v/>
      </c>
      <c r="F97" s="101" t="str">
        <f>IF(①【入力】別紙_職員一覧!F97="","",①【入力】別紙_職員一覧!F97)</f>
        <v/>
      </c>
      <c r="G97" s="102" t="str">
        <f>IF(①【入力】別紙_職員一覧!G97="","",①【入力】別紙_職員一覧!G97)</f>
        <v/>
      </c>
      <c r="H97" s="102" t="str">
        <f>IF(①【入力】別紙_職員一覧!H97="","",①【入力】別紙_職員一覧!H97)</f>
        <v/>
      </c>
      <c r="I97" s="103" t="str">
        <f>IF(①【入力】別紙_職員一覧!I97="","",①【入力】別紙_職員一覧!I97)</f>
        <v/>
      </c>
      <c r="J97" s="101" t="str">
        <f>IF(①【入力】別紙_職員一覧!J97="","",①【入力】別紙_職員一覧!J97)</f>
        <v/>
      </c>
      <c r="K97" s="104" t="str">
        <f t="shared" si="8"/>
        <v/>
      </c>
      <c r="L97" s="101" t="str">
        <f>IF(①【入力】別紙_職員一覧!L97="","",①【入力】別紙_職員一覧!L97)</f>
        <v>　　　　　</v>
      </c>
      <c r="M97" s="105" t="str">
        <f>IF(①【入力】別紙_職員一覧!M97="","",①【入力】別紙_職員一覧!M97)</f>
        <v/>
      </c>
      <c r="N97" s="106" t="str">
        <f>IFERROR(VLOOKUP(J97,①【入力】就業規則等一覧!$A$13:$AC$35,26,FALSE),"")</f>
        <v/>
      </c>
      <c r="O97" s="107" t="str">
        <f t="shared" si="6"/>
        <v/>
      </c>
      <c r="P97" s="107" t="str">
        <f t="shared" si="9"/>
        <v/>
      </c>
      <c r="Q97" s="108" t="str">
        <f t="shared" si="7"/>
        <v/>
      </c>
      <c r="T97" s="18"/>
    </row>
    <row r="98" spans="1:23" ht="18" customHeight="1">
      <c r="A98" s="91">
        <v>86</v>
      </c>
      <c r="B98" s="91" t="str">
        <f t="shared" si="5"/>
        <v/>
      </c>
      <c r="C98" s="101" t="str">
        <f>IF(①【入力】別紙_職員一覧!C98="","",①【入力】別紙_職員一覧!C98)</f>
        <v/>
      </c>
      <c r="D98" s="101" t="str">
        <f>IF(①【入力】別紙_職員一覧!D98="","",①【入力】別紙_職員一覧!D98)</f>
        <v/>
      </c>
      <c r="E98" s="101" t="str">
        <f>IF(①【入力】別紙_職員一覧!E98="","",①【入力】別紙_職員一覧!E98)</f>
        <v/>
      </c>
      <c r="F98" s="101" t="str">
        <f>IF(①【入力】別紙_職員一覧!F98="","",①【入力】別紙_職員一覧!F98)</f>
        <v/>
      </c>
      <c r="G98" s="102" t="str">
        <f>IF(①【入力】別紙_職員一覧!G98="","",①【入力】別紙_職員一覧!G98)</f>
        <v/>
      </c>
      <c r="H98" s="102" t="str">
        <f>IF(①【入力】別紙_職員一覧!H98="","",①【入力】別紙_職員一覧!H98)</f>
        <v/>
      </c>
      <c r="I98" s="103" t="str">
        <f>IF(①【入力】別紙_職員一覧!I98="","",①【入力】別紙_職員一覧!I98)</f>
        <v/>
      </c>
      <c r="J98" s="101" t="str">
        <f>IF(①【入力】別紙_職員一覧!J98="","",①【入力】別紙_職員一覧!J98)</f>
        <v/>
      </c>
      <c r="K98" s="104" t="str">
        <f t="shared" si="8"/>
        <v/>
      </c>
      <c r="L98" s="101" t="str">
        <f>IF(①【入力】別紙_職員一覧!L98="","",①【入力】別紙_職員一覧!L98)</f>
        <v>　　　　　</v>
      </c>
      <c r="M98" s="105" t="str">
        <f>IF(①【入力】別紙_職員一覧!M98="","",①【入力】別紙_職員一覧!M98)</f>
        <v/>
      </c>
      <c r="N98" s="106" t="str">
        <f>IFERROR(VLOOKUP(J98,①【入力】就業規則等一覧!$A$13:$AC$35,26,FALSE),"")</f>
        <v/>
      </c>
      <c r="O98" s="107" t="str">
        <f t="shared" si="6"/>
        <v/>
      </c>
      <c r="P98" s="107" t="str">
        <f t="shared" si="9"/>
        <v/>
      </c>
      <c r="Q98" s="108" t="str">
        <f t="shared" si="7"/>
        <v/>
      </c>
      <c r="T98" s="18"/>
    </row>
    <row r="99" spans="1:23" ht="18" customHeight="1">
      <c r="A99" s="91">
        <v>87</v>
      </c>
      <c r="B99" s="91" t="str">
        <f t="shared" si="5"/>
        <v/>
      </c>
      <c r="C99" s="101" t="str">
        <f>IF(①【入力】別紙_職員一覧!C99="","",①【入力】別紙_職員一覧!C99)</f>
        <v/>
      </c>
      <c r="D99" s="101" t="str">
        <f>IF(①【入力】別紙_職員一覧!D99="","",①【入力】別紙_職員一覧!D99)</f>
        <v/>
      </c>
      <c r="E99" s="101" t="str">
        <f>IF(①【入力】別紙_職員一覧!E99="","",①【入力】別紙_職員一覧!E99)</f>
        <v/>
      </c>
      <c r="F99" s="101" t="str">
        <f>IF(①【入力】別紙_職員一覧!F99="","",①【入力】別紙_職員一覧!F99)</f>
        <v/>
      </c>
      <c r="G99" s="102" t="str">
        <f>IF(①【入力】別紙_職員一覧!G99="","",①【入力】別紙_職員一覧!G99)</f>
        <v/>
      </c>
      <c r="H99" s="102" t="str">
        <f>IF(①【入力】別紙_職員一覧!H99="","",①【入力】別紙_職員一覧!H99)</f>
        <v/>
      </c>
      <c r="I99" s="103" t="str">
        <f>IF(①【入力】別紙_職員一覧!I99="","",①【入力】別紙_職員一覧!I99)</f>
        <v/>
      </c>
      <c r="J99" s="101" t="str">
        <f>IF(①【入力】別紙_職員一覧!J99="","",①【入力】別紙_職員一覧!J99)</f>
        <v/>
      </c>
      <c r="K99" s="104" t="str">
        <f t="shared" si="8"/>
        <v/>
      </c>
      <c r="L99" s="101" t="str">
        <f>IF(①【入力】別紙_職員一覧!L99="","",①【入力】別紙_職員一覧!L99)</f>
        <v>　　　　　</v>
      </c>
      <c r="M99" s="105" t="str">
        <f>IF(①【入力】別紙_職員一覧!M99="","",①【入力】別紙_職員一覧!M99)</f>
        <v/>
      </c>
      <c r="N99" s="106" t="str">
        <f>IFERROR(VLOOKUP(J99,①【入力】就業規則等一覧!$A$13:$AC$35,26,FALSE),"")</f>
        <v/>
      </c>
      <c r="O99" s="107" t="str">
        <f t="shared" si="6"/>
        <v/>
      </c>
      <c r="P99" s="107" t="str">
        <f t="shared" si="9"/>
        <v/>
      </c>
      <c r="Q99" s="108" t="str">
        <f t="shared" si="7"/>
        <v/>
      </c>
      <c r="T99" s="18"/>
    </row>
    <row r="100" spans="1:23" ht="18" customHeight="1">
      <c r="A100" s="91">
        <v>88</v>
      </c>
      <c r="B100" s="91" t="str">
        <f t="shared" si="5"/>
        <v/>
      </c>
      <c r="C100" s="101" t="str">
        <f>IF(①【入力】別紙_職員一覧!C100="","",①【入力】別紙_職員一覧!C100)</f>
        <v/>
      </c>
      <c r="D100" s="101" t="str">
        <f>IF(①【入力】別紙_職員一覧!D100="","",①【入力】別紙_職員一覧!D100)</f>
        <v/>
      </c>
      <c r="E100" s="101" t="str">
        <f>IF(①【入力】別紙_職員一覧!E100="","",①【入力】別紙_職員一覧!E100)</f>
        <v/>
      </c>
      <c r="F100" s="101" t="str">
        <f>IF(①【入力】別紙_職員一覧!F100="","",①【入力】別紙_職員一覧!F100)</f>
        <v/>
      </c>
      <c r="G100" s="102" t="str">
        <f>IF(①【入力】別紙_職員一覧!G100="","",①【入力】別紙_職員一覧!G100)</f>
        <v/>
      </c>
      <c r="H100" s="102" t="str">
        <f>IF(①【入力】別紙_職員一覧!H100="","",①【入力】別紙_職員一覧!H100)</f>
        <v/>
      </c>
      <c r="I100" s="103" t="str">
        <f>IF(①【入力】別紙_職員一覧!I100="","",①【入力】別紙_職員一覧!I100)</f>
        <v/>
      </c>
      <c r="J100" s="101" t="str">
        <f>IF(①【入力】別紙_職員一覧!J100="","",①【入力】別紙_職員一覧!J100)</f>
        <v/>
      </c>
      <c r="K100" s="104" t="str">
        <f t="shared" si="8"/>
        <v/>
      </c>
      <c r="L100" s="101" t="str">
        <f>IF(①【入力】別紙_職員一覧!L100="","",①【入力】別紙_職員一覧!L100)</f>
        <v>　　　　　</v>
      </c>
      <c r="M100" s="105" t="str">
        <f>IF(①【入力】別紙_職員一覧!M100="","",①【入力】別紙_職員一覧!M100)</f>
        <v/>
      </c>
      <c r="N100" s="106" t="str">
        <f>IFERROR(VLOOKUP(J100,①【入力】就業規則等一覧!$A$13:$AC$35,26,FALSE),"")</f>
        <v/>
      </c>
      <c r="O100" s="107" t="str">
        <f t="shared" si="6"/>
        <v/>
      </c>
      <c r="P100" s="107" t="str">
        <f t="shared" si="9"/>
        <v/>
      </c>
      <c r="Q100" s="108" t="str">
        <f t="shared" si="7"/>
        <v/>
      </c>
      <c r="T100" s="18"/>
    </row>
    <row r="101" spans="1:23" ht="18" customHeight="1">
      <c r="A101" s="91">
        <v>89</v>
      </c>
      <c r="B101" s="91" t="str">
        <f t="shared" si="5"/>
        <v/>
      </c>
      <c r="C101" s="101" t="str">
        <f>IF(①【入力】別紙_職員一覧!C101="","",①【入力】別紙_職員一覧!C101)</f>
        <v/>
      </c>
      <c r="D101" s="101" t="str">
        <f>IF(①【入力】別紙_職員一覧!D101="","",①【入力】別紙_職員一覧!D101)</f>
        <v/>
      </c>
      <c r="E101" s="101" t="str">
        <f>IF(①【入力】別紙_職員一覧!E101="","",①【入力】別紙_職員一覧!E101)</f>
        <v/>
      </c>
      <c r="F101" s="101" t="str">
        <f>IF(①【入力】別紙_職員一覧!F101="","",①【入力】別紙_職員一覧!F101)</f>
        <v/>
      </c>
      <c r="G101" s="102" t="str">
        <f>IF(①【入力】別紙_職員一覧!G101="","",①【入力】別紙_職員一覧!G101)</f>
        <v/>
      </c>
      <c r="H101" s="102" t="str">
        <f>IF(①【入力】別紙_職員一覧!H101="","",①【入力】別紙_職員一覧!H101)</f>
        <v/>
      </c>
      <c r="I101" s="103" t="str">
        <f>IF(①【入力】別紙_職員一覧!I101="","",①【入力】別紙_職員一覧!I101)</f>
        <v/>
      </c>
      <c r="J101" s="101" t="str">
        <f>IF(①【入力】別紙_職員一覧!J101="","",①【入力】別紙_職員一覧!J101)</f>
        <v/>
      </c>
      <c r="K101" s="104" t="str">
        <f t="shared" si="8"/>
        <v/>
      </c>
      <c r="L101" s="101" t="str">
        <f>IF(①【入力】別紙_職員一覧!L101="","",①【入力】別紙_職員一覧!L101)</f>
        <v>　　　　　</v>
      </c>
      <c r="M101" s="105" t="str">
        <f>IF(①【入力】別紙_職員一覧!M101="","",①【入力】別紙_職員一覧!M101)</f>
        <v/>
      </c>
      <c r="N101" s="106" t="str">
        <f>IFERROR(VLOOKUP(J101,①【入力】就業規則等一覧!$A$13:$AC$35,26,FALSE),"")</f>
        <v/>
      </c>
      <c r="O101" s="107" t="str">
        <f t="shared" si="6"/>
        <v/>
      </c>
      <c r="P101" s="107" t="str">
        <f t="shared" si="9"/>
        <v/>
      </c>
      <c r="Q101" s="108" t="str">
        <f t="shared" si="7"/>
        <v/>
      </c>
      <c r="T101" s="18"/>
    </row>
    <row r="102" spans="1:23" ht="18" customHeight="1">
      <c r="A102" s="91">
        <v>90</v>
      </c>
      <c r="B102" s="91" t="str">
        <f t="shared" si="5"/>
        <v/>
      </c>
      <c r="C102" s="101" t="str">
        <f>IF(①【入力】別紙_職員一覧!C102="","",①【入力】別紙_職員一覧!C102)</f>
        <v/>
      </c>
      <c r="D102" s="101" t="str">
        <f>IF(①【入力】別紙_職員一覧!D102="","",①【入力】別紙_職員一覧!D102)</f>
        <v/>
      </c>
      <c r="E102" s="101" t="str">
        <f>IF(①【入力】別紙_職員一覧!E102="","",①【入力】別紙_職員一覧!E102)</f>
        <v/>
      </c>
      <c r="F102" s="101" t="str">
        <f>IF(①【入力】別紙_職員一覧!F102="","",①【入力】別紙_職員一覧!F102)</f>
        <v/>
      </c>
      <c r="G102" s="102" t="str">
        <f>IF(①【入力】別紙_職員一覧!G102="","",①【入力】別紙_職員一覧!G102)</f>
        <v/>
      </c>
      <c r="H102" s="102" t="str">
        <f>IF(①【入力】別紙_職員一覧!H102="","",①【入力】別紙_職員一覧!H102)</f>
        <v/>
      </c>
      <c r="I102" s="103" t="str">
        <f>IF(①【入力】別紙_職員一覧!I102="","",①【入力】別紙_職員一覧!I102)</f>
        <v/>
      </c>
      <c r="J102" s="101" t="str">
        <f>IF(①【入力】別紙_職員一覧!J102="","",①【入力】別紙_職員一覧!J102)</f>
        <v/>
      </c>
      <c r="K102" s="104" t="str">
        <f t="shared" si="8"/>
        <v/>
      </c>
      <c r="L102" s="101" t="str">
        <f>IF(①【入力】別紙_職員一覧!L102="","",①【入力】別紙_職員一覧!L102)</f>
        <v>　　　　　</v>
      </c>
      <c r="M102" s="105" t="str">
        <f>IF(①【入力】別紙_職員一覧!M102="","",①【入力】別紙_職員一覧!M102)</f>
        <v/>
      </c>
      <c r="N102" s="106" t="str">
        <f>IFERROR(VLOOKUP(J102,①【入力】就業規則等一覧!$A$13:$AC$35,26,FALSE),"")</f>
        <v/>
      </c>
      <c r="O102" s="107" t="str">
        <f t="shared" si="6"/>
        <v/>
      </c>
      <c r="P102" s="107" t="str">
        <f t="shared" si="9"/>
        <v/>
      </c>
      <c r="Q102" s="108" t="str">
        <f t="shared" si="7"/>
        <v/>
      </c>
      <c r="T102" s="18"/>
      <c r="W102" s="14"/>
    </row>
    <row r="103" spans="1:23" ht="18" customHeight="1">
      <c r="A103" s="91">
        <v>91</v>
      </c>
      <c r="B103" s="91" t="str">
        <f t="shared" si="5"/>
        <v/>
      </c>
      <c r="C103" s="101" t="str">
        <f>IF(①【入力】別紙_職員一覧!C103="","",①【入力】別紙_職員一覧!C103)</f>
        <v/>
      </c>
      <c r="D103" s="101" t="str">
        <f>IF(①【入力】別紙_職員一覧!D103="","",①【入力】別紙_職員一覧!D103)</f>
        <v/>
      </c>
      <c r="E103" s="101" t="str">
        <f>IF(①【入力】別紙_職員一覧!E103="","",①【入力】別紙_職員一覧!E103)</f>
        <v/>
      </c>
      <c r="F103" s="101" t="str">
        <f>IF(①【入力】別紙_職員一覧!F103="","",①【入力】別紙_職員一覧!F103)</f>
        <v/>
      </c>
      <c r="G103" s="102" t="str">
        <f>IF(①【入力】別紙_職員一覧!G103="","",①【入力】別紙_職員一覧!G103)</f>
        <v/>
      </c>
      <c r="H103" s="102" t="str">
        <f>IF(①【入力】別紙_職員一覧!H103="","",①【入力】別紙_職員一覧!H103)</f>
        <v/>
      </c>
      <c r="I103" s="103" t="str">
        <f>IF(①【入力】別紙_職員一覧!I103="","",①【入力】別紙_職員一覧!I103)</f>
        <v/>
      </c>
      <c r="J103" s="101" t="str">
        <f>IF(①【入力】別紙_職員一覧!J103="","",①【入力】別紙_職員一覧!J103)</f>
        <v/>
      </c>
      <c r="K103" s="104" t="str">
        <f t="shared" si="8"/>
        <v/>
      </c>
      <c r="L103" s="101" t="str">
        <f>IF(①【入力】別紙_職員一覧!L103="","",①【入力】別紙_職員一覧!L103)</f>
        <v>　　　　　</v>
      </c>
      <c r="M103" s="105" t="str">
        <f>IF(①【入力】別紙_職員一覧!M103="","",①【入力】別紙_職員一覧!M103)</f>
        <v/>
      </c>
      <c r="N103" s="106" t="str">
        <f>IFERROR(VLOOKUP(J103,①【入力】就業規則等一覧!$A$13:$AC$35,26,FALSE),"")</f>
        <v/>
      </c>
      <c r="O103" s="107" t="str">
        <f t="shared" si="6"/>
        <v/>
      </c>
      <c r="P103" s="107" t="str">
        <f t="shared" si="9"/>
        <v/>
      </c>
      <c r="Q103" s="108" t="str">
        <f t="shared" si="7"/>
        <v/>
      </c>
      <c r="T103" s="18"/>
    </row>
    <row r="104" spans="1:23" ht="18" customHeight="1">
      <c r="A104" s="91">
        <v>92</v>
      </c>
      <c r="B104" s="91" t="str">
        <f t="shared" si="5"/>
        <v/>
      </c>
      <c r="C104" s="101" t="str">
        <f>IF(①【入力】別紙_職員一覧!C104="","",①【入力】別紙_職員一覧!C104)</f>
        <v/>
      </c>
      <c r="D104" s="101" t="str">
        <f>IF(①【入力】別紙_職員一覧!D104="","",①【入力】別紙_職員一覧!D104)</f>
        <v/>
      </c>
      <c r="E104" s="101" t="str">
        <f>IF(①【入力】別紙_職員一覧!E104="","",①【入力】別紙_職員一覧!E104)</f>
        <v/>
      </c>
      <c r="F104" s="101" t="str">
        <f>IF(①【入力】別紙_職員一覧!F104="","",①【入力】別紙_職員一覧!F104)</f>
        <v/>
      </c>
      <c r="G104" s="102" t="str">
        <f>IF(①【入力】別紙_職員一覧!G104="","",①【入力】別紙_職員一覧!G104)</f>
        <v/>
      </c>
      <c r="H104" s="102" t="str">
        <f>IF(①【入力】別紙_職員一覧!H104="","",①【入力】別紙_職員一覧!H104)</f>
        <v/>
      </c>
      <c r="I104" s="103" t="str">
        <f>IF(①【入力】別紙_職員一覧!I104="","",①【入力】別紙_職員一覧!I104)</f>
        <v/>
      </c>
      <c r="J104" s="101" t="str">
        <f>IF(①【入力】別紙_職員一覧!J104="","",①【入力】別紙_職員一覧!J104)</f>
        <v/>
      </c>
      <c r="K104" s="104" t="str">
        <f t="shared" si="8"/>
        <v/>
      </c>
      <c r="L104" s="101" t="str">
        <f>IF(①【入力】別紙_職員一覧!L104="","",①【入力】別紙_職員一覧!L104)</f>
        <v>　　　　　</v>
      </c>
      <c r="M104" s="105" t="str">
        <f>IF(①【入力】別紙_職員一覧!M104="","",①【入力】別紙_職員一覧!M104)</f>
        <v/>
      </c>
      <c r="N104" s="106" t="str">
        <f>IFERROR(VLOOKUP(J104,①【入力】就業規則等一覧!$A$13:$AC$35,26,FALSE),"")</f>
        <v/>
      </c>
      <c r="O104" s="107" t="str">
        <f t="shared" si="6"/>
        <v/>
      </c>
      <c r="P104" s="107" t="str">
        <f t="shared" si="9"/>
        <v/>
      </c>
      <c r="Q104" s="108" t="str">
        <f t="shared" si="7"/>
        <v/>
      </c>
      <c r="T104" s="18"/>
    </row>
    <row r="105" spans="1:23" ht="18" customHeight="1">
      <c r="A105" s="91">
        <v>93</v>
      </c>
      <c r="B105" s="91" t="str">
        <f t="shared" si="5"/>
        <v/>
      </c>
      <c r="C105" s="101" t="str">
        <f>IF(①【入力】別紙_職員一覧!C105="","",①【入力】別紙_職員一覧!C105)</f>
        <v/>
      </c>
      <c r="D105" s="101" t="str">
        <f>IF(①【入力】別紙_職員一覧!D105="","",①【入力】別紙_職員一覧!D105)</f>
        <v/>
      </c>
      <c r="E105" s="101" t="str">
        <f>IF(①【入力】別紙_職員一覧!E105="","",①【入力】別紙_職員一覧!E105)</f>
        <v/>
      </c>
      <c r="F105" s="101" t="str">
        <f>IF(①【入力】別紙_職員一覧!F105="","",①【入力】別紙_職員一覧!F105)</f>
        <v/>
      </c>
      <c r="G105" s="102" t="str">
        <f>IF(①【入力】別紙_職員一覧!G105="","",①【入力】別紙_職員一覧!G105)</f>
        <v/>
      </c>
      <c r="H105" s="102" t="str">
        <f>IF(①【入力】別紙_職員一覧!H105="","",①【入力】別紙_職員一覧!H105)</f>
        <v/>
      </c>
      <c r="I105" s="103" t="str">
        <f>IF(①【入力】別紙_職員一覧!I105="","",①【入力】別紙_職員一覧!I105)</f>
        <v/>
      </c>
      <c r="J105" s="101" t="str">
        <f>IF(①【入力】別紙_職員一覧!J105="","",①【入力】別紙_職員一覧!J105)</f>
        <v/>
      </c>
      <c r="K105" s="104" t="str">
        <f t="shared" si="8"/>
        <v/>
      </c>
      <c r="L105" s="101" t="str">
        <f>IF(①【入力】別紙_職員一覧!L105="","",①【入力】別紙_職員一覧!L105)</f>
        <v>　　　　　</v>
      </c>
      <c r="M105" s="105" t="str">
        <f>IF(①【入力】別紙_職員一覧!M105="","",①【入力】別紙_職員一覧!M105)</f>
        <v/>
      </c>
      <c r="N105" s="106" t="str">
        <f>IFERROR(VLOOKUP(J105,①【入力】就業規則等一覧!$A$13:$AC$35,26,FALSE),"")</f>
        <v/>
      </c>
      <c r="O105" s="107" t="str">
        <f t="shared" si="6"/>
        <v/>
      </c>
      <c r="P105" s="107" t="str">
        <f t="shared" si="9"/>
        <v/>
      </c>
      <c r="Q105" s="108" t="str">
        <f t="shared" si="7"/>
        <v/>
      </c>
      <c r="T105" s="18"/>
    </row>
    <row r="106" spans="1:23" ht="18" customHeight="1">
      <c r="A106" s="91">
        <v>94</v>
      </c>
      <c r="B106" s="91" t="str">
        <f t="shared" si="5"/>
        <v/>
      </c>
      <c r="C106" s="101" t="str">
        <f>IF(①【入力】別紙_職員一覧!C106="","",①【入力】別紙_職員一覧!C106)</f>
        <v/>
      </c>
      <c r="D106" s="101" t="str">
        <f>IF(①【入力】別紙_職員一覧!D106="","",①【入力】別紙_職員一覧!D106)</f>
        <v/>
      </c>
      <c r="E106" s="101" t="str">
        <f>IF(①【入力】別紙_職員一覧!E106="","",①【入力】別紙_職員一覧!E106)</f>
        <v/>
      </c>
      <c r="F106" s="101" t="str">
        <f>IF(①【入力】別紙_職員一覧!F106="","",①【入力】別紙_職員一覧!F106)</f>
        <v/>
      </c>
      <c r="G106" s="102" t="str">
        <f>IF(①【入力】別紙_職員一覧!G106="","",①【入力】別紙_職員一覧!G106)</f>
        <v/>
      </c>
      <c r="H106" s="102" t="str">
        <f>IF(①【入力】別紙_職員一覧!H106="","",①【入力】別紙_職員一覧!H106)</f>
        <v/>
      </c>
      <c r="I106" s="103" t="str">
        <f>IF(①【入力】別紙_職員一覧!I106="","",①【入力】別紙_職員一覧!I106)</f>
        <v/>
      </c>
      <c r="J106" s="101" t="str">
        <f>IF(①【入力】別紙_職員一覧!J106="","",①【入力】別紙_職員一覧!J106)</f>
        <v/>
      </c>
      <c r="K106" s="104" t="str">
        <f t="shared" si="8"/>
        <v/>
      </c>
      <c r="L106" s="101" t="str">
        <f>IF(①【入力】別紙_職員一覧!L106="","",①【入力】別紙_職員一覧!L106)</f>
        <v>　　　　　</v>
      </c>
      <c r="M106" s="105" t="str">
        <f>IF(①【入力】別紙_職員一覧!M106="","",①【入力】別紙_職員一覧!M106)</f>
        <v/>
      </c>
      <c r="N106" s="106" t="str">
        <f>IFERROR(VLOOKUP(J106,①【入力】就業規則等一覧!$A$13:$AC$35,26,FALSE),"")</f>
        <v/>
      </c>
      <c r="O106" s="107" t="str">
        <f t="shared" si="6"/>
        <v/>
      </c>
      <c r="P106" s="107" t="str">
        <f t="shared" si="9"/>
        <v/>
      </c>
      <c r="Q106" s="108" t="str">
        <f t="shared" si="7"/>
        <v/>
      </c>
      <c r="T106" s="18"/>
    </row>
    <row r="107" spans="1:23" ht="18" customHeight="1">
      <c r="A107" s="91">
        <v>95</v>
      </c>
      <c r="B107" s="91" t="str">
        <f t="shared" si="5"/>
        <v/>
      </c>
      <c r="C107" s="101" t="str">
        <f>IF(①【入力】別紙_職員一覧!C107="","",①【入力】別紙_職員一覧!C107)</f>
        <v/>
      </c>
      <c r="D107" s="101" t="str">
        <f>IF(①【入力】別紙_職員一覧!D107="","",①【入力】別紙_職員一覧!D107)</f>
        <v/>
      </c>
      <c r="E107" s="101" t="str">
        <f>IF(①【入力】別紙_職員一覧!E107="","",①【入力】別紙_職員一覧!E107)</f>
        <v/>
      </c>
      <c r="F107" s="101" t="str">
        <f>IF(①【入力】別紙_職員一覧!F107="","",①【入力】別紙_職員一覧!F107)</f>
        <v/>
      </c>
      <c r="G107" s="102" t="str">
        <f>IF(①【入力】別紙_職員一覧!G107="","",①【入力】別紙_職員一覧!G107)</f>
        <v/>
      </c>
      <c r="H107" s="102" t="str">
        <f>IF(①【入力】別紙_職員一覧!H107="","",①【入力】別紙_職員一覧!H107)</f>
        <v/>
      </c>
      <c r="I107" s="103" t="str">
        <f>IF(①【入力】別紙_職員一覧!I107="","",①【入力】別紙_職員一覧!I107)</f>
        <v/>
      </c>
      <c r="J107" s="101" t="str">
        <f>IF(①【入力】別紙_職員一覧!J107="","",①【入力】別紙_職員一覧!J107)</f>
        <v/>
      </c>
      <c r="K107" s="104" t="str">
        <f t="shared" si="8"/>
        <v/>
      </c>
      <c r="L107" s="101" t="str">
        <f>IF(①【入力】別紙_職員一覧!L107="","",①【入力】別紙_職員一覧!L107)</f>
        <v>　　　　　</v>
      </c>
      <c r="M107" s="105" t="str">
        <f>IF(①【入力】別紙_職員一覧!M107="","",①【入力】別紙_職員一覧!M107)</f>
        <v/>
      </c>
      <c r="N107" s="106" t="str">
        <f>IFERROR(VLOOKUP(J107,①【入力】就業規則等一覧!$A$13:$AC$35,26,FALSE),"")</f>
        <v/>
      </c>
      <c r="O107" s="107" t="str">
        <f t="shared" si="6"/>
        <v/>
      </c>
      <c r="P107" s="107" t="str">
        <f t="shared" si="9"/>
        <v/>
      </c>
      <c r="Q107" s="108" t="str">
        <f t="shared" si="7"/>
        <v/>
      </c>
      <c r="T107" s="18"/>
    </row>
    <row r="108" spans="1:23" ht="18" customHeight="1">
      <c r="A108" s="91">
        <v>96</v>
      </c>
      <c r="B108" s="91" t="str">
        <f t="shared" si="5"/>
        <v/>
      </c>
      <c r="C108" s="101" t="str">
        <f>IF(①【入力】別紙_職員一覧!C108="","",①【入力】別紙_職員一覧!C108)</f>
        <v/>
      </c>
      <c r="D108" s="101" t="str">
        <f>IF(①【入力】別紙_職員一覧!D108="","",①【入力】別紙_職員一覧!D108)</f>
        <v/>
      </c>
      <c r="E108" s="101" t="str">
        <f>IF(①【入力】別紙_職員一覧!E108="","",①【入力】別紙_職員一覧!E108)</f>
        <v/>
      </c>
      <c r="F108" s="101" t="str">
        <f>IF(①【入力】別紙_職員一覧!F108="","",①【入力】別紙_職員一覧!F108)</f>
        <v/>
      </c>
      <c r="G108" s="102" t="str">
        <f>IF(①【入力】別紙_職員一覧!G108="","",①【入力】別紙_職員一覧!G108)</f>
        <v/>
      </c>
      <c r="H108" s="102" t="str">
        <f>IF(①【入力】別紙_職員一覧!H108="","",①【入力】別紙_職員一覧!H108)</f>
        <v/>
      </c>
      <c r="I108" s="103" t="str">
        <f>IF(①【入力】別紙_職員一覧!I108="","",①【入力】別紙_職員一覧!I108)</f>
        <v/>
      </c>
      <c r="J108" s="101" t="str">
        <f>IF(①【入力】別紙_職員一覧!J108="","",①【入力】別紙_職員一覧!J108)</f>
        <v/>
      </c>
      <c r="K108" s="104" t="str">
        <f t="shared" si="8"/>
        <v/>
      </c>
      <c r="L108" s="101" t="str">
        <f>IF(①【入力】別紙_職員一覧!L108="","",①【入力】別紙_職員一覧!L108)</f>
        <v>　　　　　</v>
      </c>
      <c r="M108" s="105" t="str">
        <f>IF(①【入力】別紙_職員一覧!M108="","",①【入力】別紙_職員一覧!M108)</f>
        <v/>
      </c>
      <c r="N108" s="106" t="str">
        <f>IFERROR(VLOOKUP(J108,①【入力】就業規則等一覧!$A$13:$AC$35,26,FALSE),"")</f>
        <v/>
      </c>
      <c r="O108" s="107" t="str">
        <f t="shared" si="6"/>
        <v/>
      </c>
      <c r="P108" s="107" t="str">
        <f t="shared" si="9"/>
        <v/>
      </c>
      <c r="Q108" s="108" t="str">
        <f t="shared" si="7"/>
        <v/>
      </c>
      <c r="T108" s="18"/>
    </row>
    <row r="109" spans="1:23" ht="18" customHeight="1">
      <c r="A109" s="91">
        <v>97</v>
      </c>
      <c r="B109" s="91" t="str">
        <f t="shared" si="5"/>
        <v/>
      </c>
      <c r="C109" s="101" t="str">
        <f>IF(①【入力】別紙_職員一覧!C109="","",①【入力】別紙_職員一覧!C109)</f>
        <v/>
      </c>
      <c r="D109" s="101" t="str">
        <f>IF(①【入力】別紙_職員一覧!D109="","",①【入力】別紙_職員一覧!D109)</f>
        <v/>
      </c>
      <c r="E109" s="101" t="str">
        <f>IF(①【入力】別紙_職員一覧!E109="","",①【入力】別紙_職員一覧!E109)</f>
        <v/>
      </c>
      <c r="F109" s="101" t="str">
        <f>IF(①【入力】別紙_職員一覧!F109="","",①【入力】別紙_職員一覧!F109)</f>
        <v/>
      </c>
      <c r="G109" s="102" t="str">
        <f>IF(①【入力】別紙_職員一覧!G109="","",①【入力】別紙_職員一覧!G109)</f>
        <v/>
      </c>
      <c r="H109" s="102" t="str">
        <f>IF(①【入力】別紙_職員一覧!H109="","",①【入力】別紙_職員一覧!H109)</f>
        <v/>
      </c>
      <c r="I109" s="103" t="str">
        <f>IF(①【入力】別紙_職員一覧!I109="","",①【入力】別紙_職員一覧!I109)</f>
        <v/>
      </c>
      <c r="J109" s="101" t="str">
        <f>IF(①【入力】別紙_職員一覧!J109="","",①【入力】別紙_職員一覧!J109)</f>
        <v/>
      </c>
      <c r="K109" s="104" t="str">
        <f t="shared" si="8"/>
        <v/>
      </c>
      <c r="L109" s="101" t="str">
        <f>IF(①【入力】別紙_職員一覧!L109="","",①【入力】別紙_職員一覧!L109)</f>
        <v>　　　　　</v>
      </c>
      <c r="M109" s="105" t="str">
        <f>IF(①【入力】別紙_職員一覧!M109="","",①【入力】別紙_職員一覧!M109)</f>
        <v/>
      </c>
      <c r="N109" s="106" t="str">
        <f>IFERROR(VLOOKUP(J109,①【入力】就業規則等一覧!$A$13:$AC$35,26,FALSE),"")</f>
        <v/>
      </c>
      <c r="O109" s="107" t="str">
        <f t="shared" si="6"/>
        <v/>
      </c>
      <c r="P109" s="107" t="str">
        <f t="shared" si="9"/>
        <v/>
      </c>
      <c r="Q109" s="108" t="str">
        <f t="shared" si="7"/>
        <v/>
      </c>
      <c r="T109" s="18"/>
    </row>
    <row r="110" spans="1:23" ht="18" customHeight="1">
      <c r="A110" s="91">
        <v>98</v>
      </c>
      <c r="B110" s="91" t="str">
        <f t="shared" si="5"/>
        <v/>
      </c>
      <c r="C110" s="101" t="str">
        <f>IF(①【入力】別紙_職員一覧!C110="","",①【入力】別紙_職員一覧!C110)</f>
        <v/>
      </c>
      <c r="D110" s="101" t="str">
        <f>IF(①【入力】別紙_職員一覧!D110="","",①【入力】別紙_職員一覧!D110)</f>
        <v/>
      </c>
      <c r="E110" s="101" t="str">
        <f>IF(①【入力】別紙_職員一覧!E110="","",①【入力】別紙_職員一覧!E110)</f>
        <v/>
      </c>
      <c r="F110" s="101" t="str">
        <f>IF(①【入力】別紙_職員一覧!F110="","",①【入力】別紙_職員一覧!F110)</f>
        <v/>
      </c>
      <c r="G110" s="102" t="str">
        <f>IF(①【入力】別紙_職員一覧!G110="","",①【入力】別紙_職員一覧!G110)</f>
        <v/>
      </c>
      <c r="H110" s="102" t="str">
        <f>IF(①【入力】別紙_職員一覧!H110="","",①【入力】別紙_職員一覧!H110)</f>
        <v/>
      </c>
      <c r="I110" s="103" t="str">
        <f>IF(①【入力】別紙_職員一覧!I110="","",①【入力】別紙_職員一覧!I110)</f>
        <v/>
      </c>
      <c r="J110" s="101" t="str">
        <f>IF(①【入力】別紙_職員一覧!J110="","",①【入力】別紙_職員一覧!J110)</f>
        <v/>
      </c>
      <c r="K110" s="104" t="str">
        <f t="shared" si="8"/>
        <v/>
      </c>
      <c r="L110" s="101" t="str">
        <f>IF(①【入力】別紙_職員一覧!L110="","",①【入力】別紙_職員一覧!L110)</f>
        <v>　　　　　</v>
      </c>
      <c r="M110" s="105" t="str">
        <f>IF(①【入力】別紙_職員一覧!M110="","",①【入力】別紙_職員一覧!M110)</f>
        <v/>
      </c>
      <c r="N110" s="106" t="str">
        <f>IFERROR(VLOOKUP(J110,①【入力】就業規則等一覧!$A$13:$AC$35,26,FALSE),"")</f>
        <v/>
      </c>
      <c r="O110" s="107" t="str">
        <f t="shared" si="6"/>
        <v/>
      </c>
      <c r="P110" s="107" t="str">
        <f t="shared" si="9"/>
        <v/>
      </c>
      <c r="Q110" s="108" t="str">
        <f t="shared" si="7"/>
        <v/>
      </c>
      <c r="T110" s="18"/>
    </row>
    <row r="111" spans="1:23" ht="18" customHeight="1">
      <c r="A111" s="91">
        <v>99</v>
      </c>
      <c r="B111" s="91" t="str">
        <f t="shared" si="5"/>
        <v/>
      </c>
      <c r="C111" s="101" t="str">
        <f>IF(①【入力】別紙_職員一覧!C111="","",①【入力】別紙_職員一覧!C111)</f>
        <v/>
      </c>
      <c r="D111" s="101" t="str">
        <f>IF(①【入力】別紙_職員一覧!D111="","",①【入力】別紙_職員一覧!D111)</f>
        <v/>
      </c>
      <c r="E111" s="101" t="str">
        <f>IF(①【入力】別紙_職員一覧!E111="","",①【入力】別紙_職員一覧!E111)</f>
        <v/>
      </c>
      <c r="F111" s="101" t="str">
        <f>IF(①【入力】別紙_職員一覧!F111="","",①【入力】別紙_職員一覧!F111)</f>
        <v/>
      </c>
      <c r="G111" s="102" t="str">
        <f>IF(①【入力】別紙_職員一覧!G111="","",①【入力】別紙_職員一覧!G111)</f>
        <v/>
      </c>
      <c r="H111" s="102" t="str">
        <f>IF(①【入力】別紙_職員一覧!H111="","",①【入力】別紙_職員一覧!H111)</f>
        <v/>
      </c>
      <c r="I111" s="103" t="str">
        <f>IF(①【入力】別紙_職員一覧!I111="","",①【入力】別紙_職員一覧!I111)</f>
        <v/>
      </c>
      <c r="J111" s="101" t="str">
        <f>IF(①【入力】別紙_職員一覧!J111="","",①【入力】別紙_職員一覧!J111)</f>
        <v/>
      </c>
      <c r="K111" s="104" t="str">
        <f t="shared" si="8"/>
        <v/>
      </c>
      <c r="L111" s="101" t="str">
        <f>IF(①【入力】別紙_職員一覧!L111="","",①【入力】別紙_職員一覧!L111)</f>
        <v>　　　　　</v>
      </c>
      <c r="M111" s="105" t="str">
        <f>IF(①【入力】別紙_職員一覧!M111="","",①【入力】別紙_職員一覧!M111)</f>
        <v/>
      </c>
      <c r="N111" s="106" t="str">
        <f>IFERROR(VLOOKUP(J111,①【入力】就業規則等一覧!$A$13:$AC$35,26,FALSE),"")</f>
        <v/>
      </c>
      <c r="O111" s="107" t="str">
        <f t="shared" si="6"/>
        <v/>
      </c>
      <c r="P111" s="107" t="str">
        <f t="shared" si="9"/>
        <v/>
      </c>
      <c r="Q111" s="108" t="str">
        <f t="shared" si="7"/>
        <v/>
      </c>
      <c r="T111" s="18"/>
    </row>
    <row r="112" spans="1:23" ht="18" customHeight="1">
      <c r="A112" s="91">
        <v>100</v>
      </c>
      <c r="B112" s="91" t="str">
        <f t="shared" si="5"/>
        <v/>
      </c>
      <c r="C112" s="101" t="str">
        <f>IF(①【入力】別紙_職員一覧!C112="","",①【入力】別紙_職員一覧!C112)</f>
        <v/>
      </c>
      <c r="D112" s="101" t="str">
        <f>IF(①【入力】別紙_職員一覧!D112="","",①【入力】別紙_職員一覧!D112)</f>
        <v/>
      </c>
      <c r="E112" s="101" t="str">
        <f>IF(①【入力】別紙_職員一覧!E112="","",①【入力】別紙_職員一覧!E112)</f>
        <v/>
      </c>
      <c r="F112" s="101" t="str">
        <f>IF(①【入力】別紙_職員一覧!F112="","",①【入力】別紙_職員一覧!F112)</f>
        <v/>
      </c>
      <c r="G112" s="102" t="str">
        <f>IF(①【入力】別紙_職員一覧!G112="","",①【入力】別紙_職員一覧!G112)</f>
        <v/>
      </c>
      <c r="H112" s="102" t="str">
        <f>IF(①【入力】別紙_職員一覧!H112="","",①【入力】別紙_職員一覧!H112)</f>
        <v/>
      </c>
      <c r="I112" s="103" t="str">
        <f>IF(①【入力】別紙_職員一覧!I112="","",①【入力】別紙_職員一覧!I112)</f>
        <v/>
      </c>
      <c r="J112" s="101" t="str">
        <f>IF(①【入力】別紙_職員一覧!J112="","",①【入力】別紙_職員一覧!J112)</f>
        <v/>
      </c>
      <c r="K112" s="104" t="str">
        <f t="shared" si="8"/>
        <v/>
      </c>
      <c r="L112" s="101" t="str">
        <f>IF(①【入力】別紙_職員一覧!L112="","",①【入力】別紙_職員一覧!L112)</f>
        <v>　　　　　</v>
      </c>
      <c r="M112" s="105" t="str">
        <f>IF(①【入力】別紙_職員一覧!M112="","",①【入力】別紙_職員一覧!M112)</f>
        <v/>
      </c>
      <c r="N112" s="106" t="str">
        <f>IFERROR(VLOOKUP(J112,①【入力】就業規則等一覧!$A$13:$AC$35,26,FALSE),"")</f>
        <v/>
      </c>
      <c r="O112" s="107" t="str">
        <f t="shared" si="6"/>
        <v/>
      </c>
      <c r="P112" s="107" t="str">
        <f t="shared" si="9"/>
        <v/>
      </c>
      <c r="Q112" s="108" t="str">
        <f t="shared" si="7"/>
        <v/>
      </c>
      <c r="T112" s="18"/>
    </row>
    <row r="116" ht="128.15" customHeight="1"/>
  </sheetData>
  <sheetProtection algorithmName="SHA-512" hashValue="o5pD9coNOrQTWROqKDOuMwVQmp2IbD/0svrKiFPBfFoM9dvy9TubMiXJhBAUf3vutbl2Lj+9kqgKl8losSynjg==" saltValue="g4mBQCzO2HVuosZ+V2JnSA==" spinCount="100000" sheet="1" selectLockedCells="1"/>
  <mergeCells count="12">
    <mergeCell ref="Q11:Q12"/>
    <mergeCell ref="D3:E3"/>
    <mergeCell ref="A11:A12"/>
    <mergeCell ref="C11:E11"/>
    <mergeCell ref="F11:I11"/>
    <mergeCell ref="J11:J12"/>
    <mergeCell ref="K11:K12"/>
    <mergeCell ref="L11:L12"/>
    <mergeCell ref="M11:M12"/>
    <mergeCell ref="N11:N12"/>
    <mergeCell ref="O11:O12"/>
    <mergeCell ref="P11:P12"/>
  </mergeCells>
  <phoneticPr fontId="1"/>
  <conditionalFormatting sqref="G13:I112">
    <cfRule type="expression" dxfId="4" priority="4">
      <formula>$F13="○"</formula>
    </cfRule>
  </conditionalFormatting>
  <dataValidations count="4">
    <dataValidation type="textLength" operator="equal" allowBlank="1" showInputMessage="1" showErrorMessage="1" errorTitle="入力エラー" error="10桁の数字を入力してください。" sqref="C13:C112" xr:uid="{5297C7B5-662F-4873-93C1-CB20DDC2E2AB}">
      <formula1>10</formula1>
    </dataValidation>
    <dataValidation type="list" allowBlank="1" showInputMessage="1" showErrorMessage="1" sqref="J13:J112" xr:uid="{52809E89-C081-4A50-9E21-3C8A55B5C438}">
      <formula1>"a,b,c,d,e,f,g,h,i,j,k,l,m,n,o,1,2"</formula1>
    </dataValidation>
    <dataValidation type="list" allowBlank="1" showInputMessage="1" showErrorMessage="1" sqref="F13:F112" xr:uid="{1787342C-3BD9-407B-A781-C0ABECD69146}">
      <formula1>"○"</formula1>
    </dataValidation>
    <dataValidation type="list" showInputMessage="1" showErrorMessage="1" sqref="L13:L112" xr:uid="{63F3EA47-D3BB-4C87-BF5B-2E4C38D69691}">
      <formula1>"1.介護職員（５年目まで),2.介護職員（６年目以降),3.介護支援専門員,4.介護職員兼介護支援専門員,"</formula1>
    </dataValidation>
  </dataValidations>
  <printOptions horizontalCentered="1"/>
  <pageMargins left="0.31496062992125984" right="0.31496062992125984" top="0.35433070866141736" bottom="0.35433070866141736" header="0.31496062992125984" footer="0.31496062992125984"/>
  <pageSetup paperSize="9" scale="55" fitToHeight="0" orientation="landscape" r:id="rId1"/>
  <ignoredErrors>
    <ignoredError sqref="C13:C25 D13:D25 E13:E25 F13:F112 G13:I13 G14:I25 J13 L13:M13 C27:C112 D27:D112 E27:E113 G27:I112 I26 G26:H26 C26:E26 M14:M112 L14:L112 J14:J112" unlockedFormula="1"/>
  </ignoredErrors>
  <extLst>
    <ext xmlns:x14="http://schemas.microsoft.com/office/spreadsheetml/2009/9/main" uri="{78C0D931-6437-407d-A8EE-F0AAD7539E65}">
      <x14:conditionalFormattings>
        <x14:conditionalFormatting xmlns:xm="http://schemas.microsoft.com/office/excel/2006/main">
          <x14:cfRule type="expression" priority="1" id="{03056947-389E-4C08-B8A2-48D8F1833E36}">
            <xm:f>C4&lt;&gt;①【入力】別紙_職員一覧!C4</xm:f>
            <x14:dxf>
              <fill>
                <patternFill>
                  <bgColor rgb="FFFFC000"/>
                </patternFill>
              </fill>
            </x14:dxf>
          </x14:cfRule>
          <xm:sqref>Q4:Q7 C13:Q112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79F7B94-F505-4E4A-B987-83380001B421}">
          <x14:formula1>
            <xm:f>リスト!$B$2:$B$22</xm:f>
          </x14:formula1>
          <xm:sqref>D13:D112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16</vt:i4>
      </vt:variant>
    </vt:vector>
  </HeadingPairs>
  <TitlesOfParts>
    <vt:vector size="36" baseType="lpstr">
      <vt:lpstr>シート一覧</vt:lpstr>
      <vt:lpstr>【入力シート】</vt:lpstr>
      <vt:lpstr>①【入力】就業規則等一覧</vt:lpstr>
      <vt:lpstr>①【入力】別紙_職員一覧</vt:lpstr>
      <vt:lpstr>①事業所別一覧</vt:lpstr>
      <vt:lpstr>①提出内容確認書</vt:lpstr>
      <vt:lpstr>①第１号様式_交付申請書</vt:lpstr>
      <vt:lpstr>②【入力】就業規則等一覧（変更）</vt:lpstr>
      <vt:lpstr>②【入力】別紙_職員一覧（変更）</vt:lpstr>
      <vt:lpstr>②事業所別一覧 (変更)</vt:lpstr>
      <vt:lpstr>②提出内容確認書（変更）</vt:lpstr>
      <vt:lpstr>②第３号様式_変更交付申請書</vt:lpstr>
      <vt:lpstr>③第５号様式_請求書</vt:lpstr>
      <vt:lpstr>③口座振替依頼書</vt:lpstr>
      <vt:lpstr>④【入力】別紙_職員一覧（実績）</vt:lpstr>
      <vt:lpstr>④事業所別一覧 (実績)</vt:lpstr>
      <vt:lpstr>④第６号様式_実績報告書</vt:lpstr>
      <vt:lpstr>④精算書</vt:lpstr>
      <vt:lpstr>【集計シート】</vt:lpstr>
      <vt:lpstr>リスト</vt:lpstr>
      <vt:lpstr>①【入力】就業規則等一覧!Print_Area</vt:lpstr>
      <vt:lpstr>①事業所別一覧!Print_Area</vt:lpstr>
      <vt:lpstr>①提出内容確認書!Print_Area</vt:lpstr>
      <vt:lpstr>'②【入力】就業規則等一覧（変更）'!Print_Area</vt:lpstr>
      <vt:lpstr>'②事業所別一覧 (変更)'!Print_Area</vt:lpstr>
      <vt:lpstr>②第３号様式_変更交付申請書!Print_Area</vt:lpstr>
      <vt:lpstr>'②提出内容確認書（変更）'!Print_Area</vt:lpstr>
      <vt:lpstr>③口座振替依頼書!Print_Area</vt:lpstr>
      <vt:lpstr>③第５号様式_請求書!Print_Area</vt:lpstr>
      <vt:lpstr>'④【入力】別紙_職員一覧（実績）'!Print_Area</vt:lpstr>
      <vt:lpstr>'④事業所別一覧 (実績)'!Print_Area</vt:lpstr>
      <vt:lpstr>④精算書!Print_Area</vt:lpstr>
      <vt:lpstr>④第６号様式_実績報告書!Print_Area</vt:lpstr>
      <vt:lpstr>①【入力】別紙_職員一覧!Print_Titles</vt:lpstr>
      <vt:lpstr>'②【入力】別紙_職員一覧（変更）'!Print_Titles</vt:lpstr>
      <vt:lpstr>'④【入力】別紙_職員一覧（実績）'!Print_Titles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及川 和美/パソナ</dc:creator>
  <cp:lastModifiedBy>峯川　英明</cp:lastModifiedBy>
  <cp:lastPrinted>2026-04-15T11:37:54Z</cp:lastPrinted>
  <dcterms:created xsi:type="dcterms:W3CDTF">2024-05-16T03:19:57Z</dcterms:created>
  <dcterms:modified xsi:type="dcterms:W3CDTF">2026-06-03T10:34:36Z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0x010100227BB814BBA23345A8FB4E364ECD38D5</vt:lpwstr>
  </property>
  <property fmtid="{D5CDD505-2E9C-101B-9397-08002B2CF9AE}" pid="3" name="MediaServiceImageTags">
    <vt:lpwstr/>
  </property>
</Properties>
</file>