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firstSheet="1" activeTab="1"/>
  </bookViews>
  <sheets>
    <sheet name="7-21(廃止)" sheetId="1" state="hidden" r:id="rId1"/>
    <sheet name="7-23(1)" sheetId="2" r:id="rId2"/>
    <sheet name="7-23 (2)" sheetId="3" r:id="rId3"/>
    <sheet name="7-27(廃止)" sheetId="4" state="hidden" r:id="rId4"/>
  </sheets>
  <definedNames>
    <definedName name="_xlnm.Print_Area" localSheetId="2">'7-23 (2)'!$A$1:$F$34</definedName>
    <definedName name="_xlnm.Print_Area" localSheetId="1">'7-23(1)'!$A$1:$F$44</definedName>
  </definedNames>
  <calcPr fullCalcOnLoad="1"/>
</workbook>
</file>

<file path=xl/sharedStrings.xml><?xml version="1.0" encoding="utf-8"?>
<sst xmlns="http://schemas.openxmlformats.org/spreadsheetml/2006/main" count="171" uniqueCount="84">
  <si>
    <t>科目</t>
  </si>
  <si>
    <t>-</t>
  </si>
  <si>
    <t>資料：会計管理室会計課「杉並区各会計歳入歳出決算書」</t>
  </si>
  <si>
    <t>繰入金</t>
  </si>
  <si>
    <t>一般会計繰入金</t>
  </si>
  <si>
    <t>公債費</t>
  </si>
  <si>
    <t>繰越金</t>
  </si>
  <si>
    <t>当初予算額</t>
  </si>
  <si>
    <t>予算現額</t>
  </si>
  <si>
    <t>決　算　額</t>
  </si>
  <si>
    <t>総額</t>
  </si>
  <si>
    <t>使用料及び手数料</t>
  </si>
  <si>
    <t>国庫支出金</t>
  </si>
  <si>
    <t>都支出金</t>
  </si>
  <si>
    <t>財産収入</t>
  </si>
  <si>
    <t>寄附金</t>
  </si>
  <si>
    <t>諸収入</t>
  </si>
  <si>
    <t>（単位　円）</t>
  </si>
  <si>
    <t>総務費</t>
  </si>
  <si>
    <t>諸支出金</t>
  </si>
  <si>
    <t>予備費</t>
  </si>
  <si>
    <t>総額</t>
  </si>
  <si>
    <t>総務費</t>
  </si>
  <si>
    <t>予備費</t>
  </si>
  <si>
    <t>保険給付費</t>
  </si>
  <si>
    <t>(2)　歳出　　</t>
  </si>
  <si>
    <t>7-21　中小企業勤労者福祉事業会計予算額及び決算額　</t>
  </si>
  <si>
    <r>
      <rPr>
        <sz val="9"/>
        <color indexed="8"/>
        <rFont val="ＭＳ Ｐ明朝"/>
        <family val="1"/>
      </rPr>
      <t>予算現額</t>
    </r>
  </si>
  <si>
    <r>
      <rPr>
        <sz val="9"/>
        <color indexed="8"/>
        <rFont val="ＭＳ Ｐ明朝"/>
        <family val="1"/>
      </rPr>
      <t>決　算　額</t>
    </r>
  </si>
  <si>
    <t>参加費</t>
  </si>
  <si>
    <t>負担金</t>
  </si>
  <si>
    <t>収入済額</t>
  </si>
  <si>
    <t>差　　額</t>
  </si>
  <si>
    <t>当初予算額(1)</t>
  </si>
  <si>
    <t>負担金</t>
  </si>
  <si>
    <t>手数料</t>
  </si>
  <si>
    <t>資料：会計管理室会計課「杉並区各会計歳入歳出決算書」、(1)政策経営部財政課「杉並区予算・同説明書」</t>
  </si>
  <si>
    <t>国庫負担金</t>
  </si>
  <si>
    <t>国庫補助金</t>
  </si>
  <si>
    <t>都補助金</t>
  </si>
  <si>
    <t>財産運用収入</t>
  </si>
  <si>
    <t>基金繰入金</t>
  </si>
  <si>
    <t>延滞金、加算金及び過料</t>
  </si>
  <si>
    <t>雑入</t>
  </si>
  <si>
    <t>支出済額</t>
  </si>
  <si>
    <t>(1)　歳入</t>
  </si>
  <si>
    <t>預金利子</t>
  </si>
  <si>
    <t>(2)　歳出</t>
  </si>
  <si>
    <t>総務管理費</t>
  </si>
  <si>
    <t>延滞金</t>
  </si>
  <si>
    <r>
      <rPr>
        <sz val="10.5"/>
        <color indexed="10"/>
        <rFont val="ＭＳ Ｐ明朝"/>
        <family val="1"/>
      </rPr>
      <t>←9-1入力で自動計算される</t>
    </r>
  </si>
  <si>
    <t>介護保険料</t>
  </si>
  <si>
    <t>支払基金交付金</t>
  </si>
  <si>
    <t>都負担金</t>
  </si>
  <si>
    <t>財政安定化基金支出金</t>
  </si>
  <si>
    <t>7-26 介護保険事業会計平成27年度決算額及び平成28年度当初予算額（つづき）</t>
  </si>
  <si>
    <t>介護認定審査会費</t>
  </si>
  <si>
    <t>趣旨普及費</t>
  </si>
  <si>
    <t>サービス等諸費</t>
  </si>
  <si>
    <t>高額サービス費</t>
  </si>
  <si>
    <t>基金積立金</t>
  </si>
  <si>
    <t>地域支援事業</t>
  </si>
  <si>
    <t>介護予防・日常生活支援総合事業</t>
  </si>
  <si>
    <t>包括的支援事業</t>
  </si>
  <si>
    <t>その他地域支援事業</t>
  </si>
  <si>
    <t>その他諸費</t>
  </si>
  <si>
    <t>償還金及び還付加算金</t>
  </si>
  <si>
    <t>繰出金</t>
  </si>
  <si>
    <t>予備費</t>
  </si>
  <si>
    <t>(2)　歳出</t>
  </si>
  <si>
    <t>資料：政策経営部財政課｢杉並区予算・同説明書」</t>
  </si>
  <si>
    <t>(1)　歳入　</t>
  </si>
  <si>
    <t>※7-27から自動計算</t>
  </si>
  <si>
    <t>※7-27から入力処理</t>
  </si>
  <si>
    <t>財産売払収入</t>
  </si>
  <si>
    <t>注：30年度より廃止</t>
  </si>
  <si>
    <r>
      <t xml:space="preserve">7-27 </t>
    </r>
    <r>
      <rPr>
        <b/>
        <sz val="13.5"/>
        <rFont val="ＭＳ Ｐ明朝"/>
        <family val="1"/>
      </rPr>
      <t>中小企業勤労者福祉事業会計平成29年度決算額及び平成30年度当初予算額</t>
    </r>
  </si>
  <si>
    <t>問題あって、廃止予算のため掲載なし　令和元年版より</t>
  </si>
  <si>
    <t>7-23　介護保険事業会計令和元年度決算額及び令和２年度当初予算額</t>
  </si>
  <si>
    <t>令和元年度</t>
  </si>
  <si>
    <t>令和2年度</t>
  </si>
  <si>
    <t>令和2年度</t>
  </si>
  <si>
    <t>計画策定委員会費</t>
  </si>
  <si>
    <t>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</si>
</sst>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#\ ###\ ###\ ##0"/>
    <numFmt numFmtId="178" formatCode="###\ ###\ ###\ ##0;&quot;△&quot;###\ ###\ ###\ ##0"/>
    <numFmt numFmtId="179" formatCode="###\ ###\ ###\ ##0;&quot;△&quot;\ \ \ ###\ ###\ ###\ ##0"/>
    <numFmt numFmtId="180" formatCode="###\ ###\ ###\ ##0;&quot;△&quot;\ ###\ ###\ ###\ ##0"/>
    <numFmt numFmtId="181" formatCode="###\ ###\ ###\ ##0;&quot;△&quot;\ \ ###\ ###\ ###\ ##0"/>
    <numFmt numFmtId="182" formatCode="###\ ###\ ###\ ##0;&quot;△&quot;\ \ \ \ \ \ \ ###\ ###\ ###\ ##0"/>
    <numFmt numFmtId="183" formatCode="###\ ###\ ###\ ##0.00"/>
    <numFmt numFmtId="184" formatCode="###\ ###\ ###\ ###"/>
    <numFmt numFmtId="185" formatCode="&quot;平 成 &quot;#\ #&quot; 年 度&quot;"/>
    <numFmt numFmtId="186" formatCode="&quot;平  成  &quot;#\ \ #&quot;  年  度&quot;"/>
    <numFmt numFmtId="187" formatCode="###\ ###\ ###\ ###_ ;_ * \-#\ ##0_ ;_ * &quot;-&quot;_ ;_ @_ "/>
    <numFmt numFmtId="188" formatCode="0_ "/>
    <numFmt numFmtId="189" formatCode="0.0_ "/>
    <numFmt numFmtId="190" formatCode="_ * #\ ##0_ ;_ * \-#\ ##0_ ;_ * &quot;-&quot;_ ;_ @_ "/>
    <numFmt numFmtId="191" formatCode="_ * #\ ##0_ ;_*\ \-#\ ##0_ ;_*\ &quot;-&quot;_ ;_ @_ "/>
    <numFmt numFmtId="192" formatCode="###\ ###\ ###\ ###_ ;_ * \-#\ ##0_ ;_ * &quot;-&quot;_ ;_@_ "/>
    <numFmt numFmtId="193" formatCode="###\ ###\ ###\ ###_ ;_*\ \-#\ ##0_ ;_ * &quot;-&quot;_ ;_@_ "/>
    <numFmt numFmtId="194" formatCode="###\ ###\ ###\ ###\ ;_*\ \-#\ ##0_ ;_ * &quot;-&quot;_ ;_@_ "/>
    <numFmt numFmtId="195" formatCode="###\ ###\ ###\ ##0.00;&quot;△&quot;###\ ###\ ###\ ##0.00"/>
    <numFmt numFmtId="196" formatCode="###\ ###\ ###\ ##0.0;&quot;△&quot;###\ ###\ ###\ ##0.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.5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z val="12"/>
      <name val="ＭＳ Ｐ明朝"/>
      <family val="1"/>
    </font>
    <font>
      <b/>
      <sz val="13.5"/>
      <name val="ＭＳ Ｐ明朝"/>
      <family val="1"/>
    </font>
    <font>
      <sz val="9"/>
      <color indexed="8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明朝"/>
      <family val="1"/>
    </font>
    <font>
      <sz val="9.5"/>
      <color indexed="9"/>
      <name val="ＭＳ Ｐ明朝"/>
      <family val="1"/>
    </font>
    <font>
      <sz val="10.5"/>
      <color indexed="9"/>
      <name val="ＭＳ Ｐ明朝"/>
      <family val="1"/>
    </font>
    <font>
      <b/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b/>
      <sz val="14"/>
      <color theme="0"/>
      <name val="ＭＳ Ｐ明朝"/>
      <family val="1"/>
    </font>
    <font>
      <sz val="9.5"/>
      <color theme="0"/>
      <name val="ＭＳ Ｐ明朝"/>
      <family val="1"/>
    </font>
    <font>
      <sz val="10.5"/>
      <color theme="0"/>
      <name val="ＭＳ Ｐ明朝"/>
      <family val="1"/>
    </font>
    <font>
      <b/>
      <sz val="14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10" xfId="0" applyFont="1" applyBorder="1" applyAlignment="1">
      <alignment horizontal="distributed" vertical="center"/>
    </xf>
    <xf numFmtId="0" fontId="18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0" xfId="0" applyFont="1" applyAlignment="1">
      <alignment horizontal="right" vertical="center"/>
    </xf>
    <xf numFmtId="0" fontId="18" fillId="0" borderId="15" xfId="0" applyFont="1" applyBorder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186" fontId="18" fillId="0" borderId="17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distributed"/>
    </xf>
    <xf numFmtId="0" fontId="18" fillId="0" borderId="15" xfId="0" applyFont="1" applyBorder="1" applyAlignment="1">
      <alignment horizontal="distributed" vertical="top"/>
    </xf>
    <xf numFmtId="0" fontId="6" fillId="33" borderId="0" xfId="0" applyFont="1" applyFill="1" applyAlignment="1">
      <alignment vertical="center"/>
    </xf>
    <xf numFmtId="0" fontId="17" fillId="0" borderId="0" xfId="0" applyFont="1" applyAlignment="1">
      <alignment horizontal="right" vertical="center"/>
    </xf>
    <xf numFmtId="0" fontId="64" fillId="12" borderId="11" xfId="0" applyFont="1" applyFill="1" applyBorder="1" applyAlignment="1">
      <alignment horizontal="distributed" vertical="center"/>
    </xf>
    <xf numFmtId="0" fontId="64" fillId="12" borderId="12" xfId="0" applyFont="1" applyFill="1" applyBorder="1" applyAlignment="1">
      <alignment horizontal="distributed" vertical="center"/>
    </xf>
    <xf numFmtId="0" fontId="6" fillId="12" borderId="0" xfId="0" applyFont="1" applyFill="1" applyAlignment="1">
      <alignment/>
    </xf>
    <xf numFmtId="0" fontId="1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5" fillId="0" borderId="0" xfId="0" applyFont="1" applyAlignment="1">
      <alignment/>
    </xf>
    <xf numFmtId="0" fontId="64" fillId="33" borderId="11" xfId="0" applyFont="1" applyFill="1" applyBorder="1" applyAlignment="1">
      <alignment horizontal="distributed" vertical="center"/>
    </xf>
    <xf numFmtId="0" fontId="64" fillId="33" borderId="12" xfId="0" applyFont="1" applyFill="1" applyBorder="1" applyAlignment="1">
      <alignment horizontal="distributed" vertical="center"/>
    </xf>
    <xf numFmtId="185" fontId="18" fillId="0" borderId="19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8" fillId="0" borderId="20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3" xfId="0" applyFont="1" applyFill="1" applyBorder="1" applyAlignment="1">
      <alignment horizontal="distributed" vertical="center"/>
    </xf>
    <xf numFmtId="0" fontId="19" fillId="0" borderId="0" xfId="0" applyFont="1" applyBorder="1" applyAlignment="1">
      <alignment horizontal="distributed"/>
    </xf>
    <xf numFmtId="0" fontId="19" fillId="0" borderId="14" xfId="0" applyFont="1" applyBorder="1" applyAlignment="1">
      <alignment horizontal="distributed"/>
    </xf>
    <xf numFmtId="0" fontId="20" fillId="0" borderId="0" xfId="0" applyFont="1" applyAlignment="1">
      <alignment/>
    </xf>
    <xf numFmtId="0" fontId="5" fillId="0" borderId="0" xfId="0" applyFont="1" applyAlignment="1">
      <alignment vertical="top"/>
    </xf>
    <xf numFmtId="0" fontId="18" fillId="0" borderId="20" xfId="0" applyFont="1" applyBorder="1" applyAlignment="1">
      <alignment vertical="top"/>
    </xf>
    <xf numFmtId="0" fontId="18" fillId="0" borderId="0" xfId="0" applyFont="1" applyBorder="1" applyAlignment="1">
      <alignment horizontal="left" vertical="top"/>
    </xf>
    <xf numFmtId="0" fontId="18" fillId="0" borderId="14" xfId="0" applyFont="1" applyBorder="1" applyAlignment="1">
      <alignment horizontal="distributed" vertical="top"/>
    </xf>
    <xf numFmtId="0" fontId="9" fillId="0" borderId="14" xfId="0" applyFont="1" applyBorder="1" applyAlignment="1">
      <alignment horizontal="distributed" vertical="center"/>
    </xf>
    <xf numFmtId="0" fontId="66" fillId="0" borderId="0" xfId="0" applyFont="1" applyAlignment="1" quotePrefix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4" fillId="0" borderId="0" xfId="0" applyFont="1" applyFill="1" applyAlignment="1" quotePrefix="1">
      <alignment vertical="center"/>
    </xf>
    <xf numFmtId="0" fontId="6" fillId="0" borderId="0" xfId="0" applyFont="1" applyFill="1" applyAlignment="1">
      <alignment vertical="center"/>
    </xf>
    <xf numFmtId="56" fontId="6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8" fillId="0" borderId="11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distributed"/>
    </xf>
    <xf numFmtId="0" fontId="19" fillId="0" borderId="14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 vertical="center"/>
    </xf>
    <xf numFmtId="0" fontId="18" fillId="0" borderId="20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vertical="center"/>
    </xf>
    <xf numFmtId="0" fontId="12" fillId="0" borderId="0" xfId="0" applyFont="1" applyAlignment="1">
      <alignment/>
    </xf>
    <xf numFmtId="0" fontId="18" fillId="0" borderId="20" xfId="0" applyFont="1" applyBorder="1" applyAlignment="1">
      <alignment/>
    </xf>
    <xf numFmtId="187" fontId="19" fillId="0" borderId="0" xfId="0" applyNumberFormat="1" applyFont="1" applyFill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77" fontId="19" fillId="0" borderId="0" xfId="0" applyNumberFormat="1" applyFont="1" applyAlignment="1">
      <alignment horizontal="right" vertical="center"/>
    </xf>
    <xf numFmtId="187" fontId="18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77" fontId="18" fillId="0" borderId="0" xfId="0" applyNumberFormat="1" applyFont="1" applyAlignment="1">
      <alignment horizontal="right" vertical="center"/>
    </xf>
    <xf numFmtId="178" fontId="19" fillId="0" borderId="0" xfId="0" applyNumberFormat="1" applyFont="1" applyAlignment="1">
      <alignment horizontal="right" vertical="center"/>
    </xf>
    <xf numFmtId="187" fontId="18" fillId="0" borderId="0" xfId="0" applyNumberFormat="1" applyFont="1" applyFill="1" applyBorder="1" applyAlignment="1">
      <alignment horizontal="right" vertical="center"/>
    </xf>
    <xf numFmtId="187" fontId="18" fillId="0" borderId="20" xfId="0" applyNumberFormat="1" applyFont="1" applyBorder="1" applyAlignment="1">
      <alignment horizontal="right" vertical="center"/>
    </xf>
    <xf numFmtId="187" fontId="18" fillId="0" borderId="20" xfId="0" applyNumberFormat="1" applyFont="1" applyFill="1" applyBorder="1" applyAlignment="1">
      <alignment horizontal="right" vertical="center"/>
    </xf>
    <xf numFmtId="177" fontId="18" fillId="0" borderId="20" xfId="0" applyNumberFormat="1" applyFont="1" applyBorder="1" applyAlignment="1">
      <alignment horizontal="right" vertical="center"/>
    </xf>
    <xf numFmtId="177" fontId="19" fillId="0" borderId="0" xfId="0" applyNumberFormat="1" applyFont="1" applyFill="1" applyAlignment="1">
      <alignment horizontal="right"/>
    </xf>
    <xf numFmtId="177" fontId="19" fillId="0" borderId="0" xfId="0" applyNumberFormat="1" applyFont="1" applyAlignment="1">
      <alignment horizontal="right"/>
    </xf>
    <xf numFmtId="177" fontId="18" fillId="0" borderId="0" xfId="0" applyNumberFormat="1" applyFont="1" applyFill="1" applyAlignment="1">
      <alignment horizontal="right" vertical="center"/>
    </xf>
    <xf numFmtId="41" fontId="18" fillId="0" borderId="0" xfId="0" applyNumberFormat="1" applyFont="1" applyFill="1" applyAlignment="1">
      <alignment horizontal="right" vertical="center"/>
    </xf>
    <xf numFmtId="41" fontId="18" fillId="0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top"/>
    </xf>
    <xf numFmtId="177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distributed" vertical="top"/>
    </xf>
    <xf numFmtId="177" fontId="19" fillId="0" borderId="0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41" fontId="18" fillId="0" borderId="20" xfId="0" applyNumberFormat="1" applyFont="1" applyFill="1" applyBorder="1" applyAlignment="1">
      <alignment horizontal="right" vertical="center"/>
    </xf>
    <xf numFmtId="177" fontId="18" fillId="0" borderId="20" xfId="0" applyNumberFormat="1" applyFont="1" applyBorder="1" applyAlignment="1">
      <alignment vertical="center"/>
    </xf>
    <xf numFmtId="178" fontId="19" fillId="0" borderId="0" xfId="0" applyNumberFormat="1" applyFont="1" applyFill="1" applyAlignment="1">
      <alignment horizontal="right"/>
    </xf>
    <xf numFmtId="177" fontId="19" fillId="0" borderId="0" xfId="0" applyNumberFormat="1" applyFont="1" applyFill="1" applyBorder="1" applyAlignment="1">
      <alignment horizontal="right"/>
    </xf>
    <xf numFmtId="178" fontId="19" fillId="0" borderId="0" xfId="0" applyNumberFormat="1" applyFont="1" applyAlignment="1">
      <alignment horizontal="right"/>
    </xf>
    <xf numFmtId="177" fontId="19" fillId="0" borderId="0" xfId="0" applyNumberFormat="1" applyFont="1" applyBorder="1" applyAlignment="1">
      <alignment horizontal="right"/>
    </xf>
    <xf numFmtId="41" fontId="18" fillId="0" borderId="0" xfId="0" applyNumberFormat="1" applyFont="1" applyAlignment="1">
      <alignment horizontal="right" vertical="center"/>
    </xf>
    <xf numFmtId="41" fontId="19" fillId="0" borderId="0" xfId="0" applyNumberFormat="1" applyFont="1" applyAlignment="1">
      <alignment horizontal="right" vertical="center"/>
    </xf>
    <xf numFmtId="177" fontId="18" fillId="0" borderId="20" xfId="0" applyNumberFormat="1" applyFont="1" applyBorder="1" applyAlignment="1">
      <alignment horizontal="right" vertical="top"/>
    </xf>
    <xf numFmtId="178" fontId="19" fillId="0" borderId="0" xfId="0" applyNumberFormat="1" applyFont="1" applyFill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Fill="1" applyAlignment="1">
      <alignment horizontal="right"/>
    </xf>
    <xf numFmtId="187" fontId="19" fillId="0" borderId="0" xfId="0" applyNumberFormat="1" applyFont="1" applyFill="1" applyBorder="1" applyAlignment="1">
      <alignment horizontal="right"/>
    </xf>
    <xf numFmtId="187" fontId="18" fillId="0" borderId="0" xfId="0" applyNumberFormat="1" applyFont="1" applyFill="1" applyAlignment="1">
      <alignment horizontal="right" vertical="center"/>
    </xf>
    <xf numFmtId="187" fontId="18" fillId="0" borderId="13" xfId="0" applyNumberFormat="1" applyFont="1" applyBorder="1" applyAlignment="1">
      <alignment horizontal="right" vertical="center"/>
    </xf>
    <xf numFmtId="187" fontId="18" fillId="0" borderId="20" xfId="0" applyNumberFormat="1" applyFont="1" applyBorder="1" applyAlignment="1">
      <alignment horizontal="right" vertical="top"/>
    </xf>
    <xf numFmtId="187" fontId="19" fillId="0" borderId="0" xfId="0" applyNumberFormat="1" applyFont="1" applyFill="1" applyBorder="1" applyAlignment="1">
      <alignment horizontal="right" vertical="center"/>
    </xf>
    <xf numFmtId="187" fontId="18" fillId="0" borderId="13" xfId="0" applyNumberFormat="1" applyFont="1" applyFill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7" fontId="18" fillId="0" borderId="0" xfId="0" applyNumberFormat="1" applyFont="1" applyBorder="1" applyAlignment="1">
      <alignment/>
    </xf>
    <xf numFmtId="178" fontId="18" fillId="0" borderId="0" xfId="0" applyNumberFormat="1" applyFont="1" applyFill="1" applyBorder="1" applyAlignment="1">
      <alignment horizontal="right" vertical="center"/>
    </xf>
    <xf numFmtId="178" fontId="18" fillId="0" borderId="20" xfId="0" applyNumberFormat="1" applyFont="1" applyFill="1" applyBorder="1" applyAlignment="1">
      <alignment horizontal="right" vertical="center"/>
    </xf>
    <xf numFmtId="0" fontId="69" fillId="0" borderId="0" xfId="0" applyFont="1" applyAlignment="1">
      <alignment vertical="center"/>
    </xf>
    <xf numFmtId="0" fontId="18" fillId="0" borderId="15" xfId="0" applyFont="1" applyBorder="1" applyAlignment="1">
      <alignment horizontal="distributed" vertical="distributed"/>
    </xf>
    <xf numFmtId="181" fontId="19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distributed" vertical="distributed"/>
    </xf>
    <xf numFmtId="187" fontId="18" fillId="0" borderId="0" xfId="0" applyNumberFormat="1" applyFont="1" applyBorder="1" applyAlignment="1">
      <alignment horizontal="right" vertical="top"/>
    </xf>
    <xf numFmtId="178" fontId="18" fillId="0" borderId="20" xfId="0" applyNumberFormat="1" applyFont="1" applyBorder="1" applyAlignment="1">
      <alignment horizontal="right" vertical="center"/>
    </xf>
    <xf numFmtId="186" fontId="18" fillId="0" borderId="19" xfId="0" applyNumberFormat="1" applyFont="1" applyBorder="1" applyAlignment="1">
      <alignment horizontal="center" vertical="center"/>
    </xf>
    <xf numFmtId="186" fontId="18" fillId="0" borderId="17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186" fontId="70" fillId="12" borderId="20" xfId="0" applyNumberFormat="1" applyFont="1" applyFill="1" applyBorder="1" applyAlignment="1">
      <alignment horizontal="center"/>
    </xf>
    <xf numFmtId="0" fontId="70" fillId="12" borderId="20" xfId="0" applyFont="1" applyFill="1" applyBorder="1" applyAlignment="1">
      <alignment horizontal="center"/>
    </xf>
    <xf numFmtId="186" fontId="70" fillId="33" borderId="20" xfId="0" applyNumberFormat="1" applyFont="1" applyFill="1" applyBorder="1" applyAlignment="1">
      <alignment horizontal="center"/>
    </xf>
    <xf numFmtId="0" fontId="70" fillId="33" borderId="20" xfId="0" applyFont="1" applyFill="1" applyBorder="1" applyAlignment="1">
      <alignment horizontal="center"/>
    </xf>
    <xf numFmtId="0" fontId="19" fillId="0" borderId="0" xfId="0" applyFont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186" fontId="18" fillId="0" borderId="19" xfId="0" applyNumberFormat="1" applyFont="1" applyBorder="1" applyAlignment="1">
      <alignment horizontal="center" vertical="center"/>
    </xf>
    <xf numFmtId="186" fontId="18" fillId="0" borderId="17" xfId="0" applyNumberFormat="1" applyFont="1" applyBorder="1" applyAlignment="1">
      <alignment horizontal="center" vertical="center"/>
    </xf>
    <xf numFmtId="186" fontId="18" fillId="0" borderId="23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distributed"/>
    </xf>
    <xf numFmtId="0" fontId="19" fillId="0" borderId="18" xfId="0" applyFont="1" applyBorder="1" applyAlignment="1">
      <alignment horizontal="distributed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Fill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18" fillId="0" borderId="22" xfId="0" applyFont="1" applyFill="1" applyBorder="1" applyAlignment="1">
      <alignment horizontal="distributed" vertical="center"/>
    </xf>
    <xf numFmtId="0" fontId="18" fillId="0" borderId="21" xfId="0" applyFont="1" applyFill="1" applyBorder="1" applyAlignment="1">
      <alignment horizontal="distributed" vertical="center"/>
    </xf>
    <xf numFmtId="0" fontId="18" fillId="0" borderId="20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distributed"/>
    </xf>
    <xf numFmtId="0" fontId="19" fillId="0" borderId="18" xfId="0" applyFont="1" applyFill="1" applyBorder="1" applyAlignment="1">
      <alignment horizontal="distributed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U87"/>
  <sheetViews>
    <sheetView zoomScalePageLayoutView="0" workbookViewId="0" topLeftCell="C1">
      <selection activeCell="B18" sqref="B18:D19"/>
    </sheetView>
  </sheetViews>
  <sheetFormatPr defaultColWidth="9.00390625" defaultRowHeight="13.5"/>
  <cols>
    <col min="1" max="1" width="17.625" style="7" customWidth="1"/>
    <col min="2" max="6" width="14.125" style="7" customWidth="1"/>
    <col min="7" max="7" width="17.625" style="7" customWidth="1"/>
    <col min="8" max="8" width="15.00390625" style="7" customWidth="1"/>
    <col min="9" max="11" width="14.125" style="7" customWidth="1"/>
    <col min="12" max="12" width="3.50390625" style="7" customWidth="1"/>
    <col min="13" max="14" width="12.125" style="7" customWidth="1"/>
    <col min="15" max="16384" width="9.00390625" style="7" customWidth="1"/>
  </cols>
  <sheetData>
    <row r="1" spans="1:3" s="134" customFormat="1" ht="27.75" customHeight="1">
      <c r="A1" s="134" t="s">
        <v>73</v>
      </c>
      <c r="C1" s="134" t="s">
        <v>77</v>
      </c>
    </row>
    <row r="2" spans="1:8" ht="16.5" customHeight="1">
      <c r="A2" s="13" t="s">
        <v>26</v>
      </c>
      <c r="B2" s="13"/>
      <c r="C2" s="13"/>
      <c r="D2" s="13"/>
      <c r="E2" s="13"/>
      <c r="F2" s="13"/>
      <c r="H2" s="5"/>
    </row>
    <row r="3" spans="1:13" s="15" customFormat="1" ht="16.5" customHeight="1">
      <c r="A3" s="17" t="s">
        <v>71</v>
      </c>
      <c r="B3" s="42"/>
      <c r="C3" s="42"/>
      <c r="D3" s="46"/>
      <c r="E3" s="1"/>
      <c r="F3" s="1"/>
      <c r="H3" s="21"/>
      <c r="I3" s="7"/>
      <c r="M3" s="15" t="s">
        <v>72</v>
      </c>
    </row>
    <row r="4" spans="1:6" s="9" customFormat="1" ht="14.25" customHeight="1" thickBot="1">
      <c r="A4" s="12" t="s">
        <v>17</v>
      </c>
      <c r="E4" s="1"/>
      <c r="F4" s="1"/>
    </row>
    <row r="5" spans="1:14" s="9" customFormat="1" ht="14.25" customHeight="1" thickTop="1">
      <c r="A5" s="142" t="s">
        <v>0</v>
      </c>
      <c r="B5" s="140" t="e">
        <f>#REF!</f>
        <v>#REF!</v>
      </c>
      <c r="C5" s="141"/>
      <c r="D5" s="141"/>
      <c r="E5" s="140" t="e">
        <f>B5+1</f>
        <v>#REF!</v>
      </c>
      <c r="F5" s="141"/>
      <c r="G5" s="142" t="s">
        <v>0</v>
      </c>
      <c r="H5" s="38" t="e">
        <f>B5+1</f>
        <v>#REF!</v>
      </c>
      <c r="I5" s="140" t="e">
        <f>B5+2</f>
        <v>#REF!</v>
      </c>
      <c r="J5" s="141"/>
      <c r="K5" s="141"/>
      <c r="L5" s="1"/>
      <c r="M5" s="144" t="e">
        <f>I5</f>
        <v>#REF!</v>
      </c>
      <c r="N5" s="145"/>
    </row>
    <row r="6" spans="1:14" s="9" customFormat="1" ht="14.25" customHeight="1">
      <c r="A6" s="143"/>
      <c r="B6" s="22" t="s">
        <v>7</v>
      </c>
      <c r="C6" s="22" t="s">
        <v>8</v>
      </c>
      <c r="D6" s="23" t="s">
        <v>9</v>
      </c>
      <c r="E6" s="22" t="s">
        <v>7</v>
      </c>
      <c r="F6" s="23" t="s">
        <v>8</v>
      </c>
      <c r="G6" s="143"/>
      <c r="H6" s="35" t="s">
        <v>9</v>
      </c>
      <c r="I6" s="22" t="s">
        <v>7</v>
      </c>
      <c r="J6" s="22" t="s">
        <v>8</v>
      </c>
      <c r="K6" s="23" t="s">
        <v>9</v>
      </c>
      <c r="L6" s="1"/>
      <c r="M6" s="43" t="s">
        <v>27</v>
      </c>
      <c r="N6" s="44" t="s">
        <v>28</v>
      </c>
    </row>
    <row r="7" spans="1:14" s="9" customFormat="1" ht="14.25" customHeight="1">
      <c r="A7" s="39" t="s">
        <v>21</v>
      </c>
      <c r="B7" s="123">
        <v>120637000</v>
      </c>
      <c r="C7" s="123">
        <v>127929000</v>
      </c>
      <c r="D7" s="123">
        <v>121796636</v>
      </c>
      <c r="E7" s="123">
        <v>106500000</v>
      </c>
      <c r="F7" s="123">
        <v>116561000</v>
      </c>
      <c r="G7" s="39" t="s">
        <v>21</v>
      </c>
      <c r="H7" s="124">
        <v>113136089</v>
      </c>
      <c r="I7" s="123"/>
      <c r="J7" s="123"/>
      <c r="K7" s="123"/>
      <c r="L7" s="1"/>
      <c r="M7" s="45">
        <f>SUM(M8:M12)</f>
        <v>116561000</v>
      </c>
      <c r="N7" s="45">
        <f>SUM(N8:N13)</f>
        <v>113136089</v>
      </c>
    </row>
    <row r="8" spans="1:14" s="9" customFormat="1" ht="14.25" customHeight="1">
      <c r="A8" s="25" t="s">
        <v>29</v>
      </c>
      <c r="B8" s="93">
        <v>19800000</v>
      </c>
      <c r="C8" s="125">
        <v>19800000</v>
      </c>
      <c r="D8" s="125">
        <v>18919300</v>
      </c>
      <c r="E8" s="93">
        <v>19200000</v>
      </c>
      <c r="F8" s="93">
        <v>19200000</v>
      </c>
      <c r="G8" s="25" t="s">
        <v>29</v>
      </c>
      <c r="H8" s="122">
        <v>17956900</v>
      </c>
      <c r="I8" s="93"/>
      <c r="J8" s="93"/>
      <c r="K8" s="93"/>
      <c r="L8" s="1"/>
      <c r="M8" s="45">
        <f>'7-27(廃止)'!C8</f>
        <v>19200000</v>
      </c>
      <c r="N8" s="45">
        <f>'7-27(廃止)'!D8</f>
        <v>17956900</v>
      </c>
    </row>
    <row r="9" spans="1:14" s="9" customFormat="1" ht="14.25" customHeight="1">
      <c r="A9" s="25" t="s">
        <v>30</v>
      </c>
      <c r="B9" s="93">
        <v>19506000</v>
      </c>
      <c r="C9" s="125">
        <v>19506000</v>
      </c>
      <c r="D9" s="125">
        <v>15644693</v>
      </c>
      <c r="E9" s="93">
        <v>18514000</v>
      </c>
      <c r="F9" s="93">
        <v>18514000</v>
      </c>
      <c r="G9" s="25" t="s">
        <v>30</v>
      </c>
      <c r="H9" s="122">
        <v>16252312</v>
      </c>
      <c r="I9" s="93"/>
      <c r="J9" s="93"/>
      <c r="K9" s="93"/>
      <c r="L9" s="1"/>
      <c r="M9" s="45">
        <f>'7-27(廃止)'!C11</f>
        <v>18514000</v>
      </c>
      <c r="N9" s="45">
        <f>'7-27(廃止)'!D11</f>
        <v>16252312</v>
      </c>
    </row>
    <row r="10" spans="1:14" s="9" customFormat="1" ht="14.25" customHeight="1">
      <c r="A10" s="25" t="s">
        <v>3</v>
      </c>
      <c r="B10" s="93">
        <v>13305000</v>
      </c>
      <c r="C10" s="125">
        <v>13305000</v>
      </c>
      <c r="D10" s="125">
        <v>11780000</v>
      </c>
      <c r="E10" s="93">
        <v>12079000</v>
      </c>
      <c r="F10" s="93">
        <v>12079000</v>
      </c>
      <c r="G10" s="25" t="s">
        <v>3</v>
      </c>
      <c r="H10" s="122">
        <v>9768602</v>
      </c>
      <c r="I10" s="93"/>
      <c r="J10" s="93"/>
      <c r="K10" s="93"/>
      <c r="L10" s="1"/>
      <c r="M10" s="45">
        <f>'7-27(廃止)'!C14</f>
        <v>12079000</v>
      </c>
      <c r="N10" s="45">
        <f>'7-27(廃止)'!D14</f>
        <v>9768602</v>
      </c>
    </row>
    <row r="11" spans="1:14" s="9" customFormat="1" ht="14.25" customHeight="1">
      <c r="A11" s="25" t="s">
        <v>6</v>
      </c>
      <c r="B11" s="93">
        <v>67816000</v>
      </c>
      <c r="C11" s="125">
        <v>75108000</v>
      </c>
      <c r="D11" s="125">
        <v>75108893</v>
      </c>
      <c r="E11" s="93">
        <v>54139000</v>
      </c>
      <c r="F11" s="93">
        <v>64200000</v>
      </c>
      <c r="G11" s="25" t="s">
        <v>6</v>
      </c>
      <c r="H11" s="122">
        <v>64200593</v>
      </c>
      <c r="I11" s="93"/>
      <c r="J11" s="93"/>
      <c r="K11" s="93"/>
      <c r="L11" s="1"/>
      <c r="M11" s="45">
        <f>'7-27(廃止)'!C17</f>
        <v>64200000</v>
      </c>
      <c r="N11" s="45">
        <f>'7-27(廃止)'!D17</f>
        <v>64200593</v>
      </c>
    </row>
    <row r="12" spans="1:14" s="9" customFormat="1" ht="14.25" customHeight="1">
      <c r="A12" s="68" t="s">
        <v>16</v>
      </c>
      <c r="B12" s="138">
        <v>210000</v>
      </c>
      <c r="C12" s="97">
        <v>210000</v>
      </c>
      <c r="D12" s="97">
        <v>343750</v>
      </c>
      <c r="E12" s="138">
        <v>2568000</v>
      </c>
      <c r="F12" s="138">
        <v>2568000</v>
      </c>
      <c r="G12" s="68" t="s">
        <v>16</v>
      </c>
      <c r="H12" s="138">
        <v>3958287</v>
      </c>
      <c r="I12" s="138"/>
      <c r="J12" s="138"/>
      <c r="K12" s="138"/>
      <c r="L12" s="1"/>
      <c r="M12" s="45">
        <f>'7-27(廃止)'!C20</f>
        <v>2568000</v>
      </c>
      <c r="N12" s="45">
        <f>'7-27(廃止)'!D20</f>
        <v>3958287</v>
      </c>
    </row>
    <row r="13" spans="1:14" s="9" customFormat="1" ht="14.25" customHeight="1">
      <c r="A13" s="40" t="s">
        <v>14</v>
      </c>
      <c r="B13" s="127" t="s">
        <v>1</v>
      </c>
      <c r="C13" s="99" t="s">
        <v>1</v>
      </c>
      <c r="D13" s="99" t="s">
        <v>1</v>
      </c>
      <c r="E13" s="127">
        <v>0</v>
      </c>
      <c r="F13" s="127">
        <v>0</v>
      </c>
      <c r="G13" s="40" t="s">
        <v>14</v>
      </c>
      <c r="H13" s="127">
        <v>999395</v>
      </c>
      <c r="I13" s="127"/>
      <c r="J13" s="127"/>
      <c r="K13" s="127"/>
      <c r="L13" s="1"/>
      <c r="M13" s="45">
        <f>'7-27(廃止)'!C23</f>
        <v>0</v>
      </c>
      <c r="N13" s="45">
        <f>'7-27(廃止)'!E23</f>
        <v>999395</v>
      </c>
    </row>
    <row r="14" spans="5:8" s="9" customFormat="1" ht="15" customHeight="1">
      <c r="E14" s="1"/>
      <c r="F14" s="1"/>
      <c r="H14" s="20"/>
    </row>
    <row r="15" spans="1:9" s="15" customFormat="1" ht="16.5" customHeight="1">
      <c r="A15" s="17" t="s">
        <v>25</v>
      </c>
      <c r="B15" s="42"/>
      <c r="C15" s="42"/>
      <c r="D15" s="46"/>
      <c r="E15" s="1"/>
      <c r="F15" s="1"/>
      <c r="H15" s="21"/>
      <c r="I15" s="7"/>
    </row>
    <row r="16" spans="1:9" s="48" customFormat="1" ht="15" customHeight="1">
      <c r="A16" s="12" t="s">
        <v>17</v>
      </c>
      <c r="B16" s="18"/>
      <c r="C16" s="18"/>
      <c r="D16" s="18"/>
      <c r="E16" s="6"/>
      <c r="F16" s="6"/>
      <c r="H16" s="47"/>
      <c r="I16" s="10"/>
    </row>
    <row r="17" spans="1:9" s="48" customFormat="1" ht="3.75" customHeight="1" thickBot="1">
      <c r="A17" s="14"/>
      <c r="B17" s="18"/>
      <c r="C17" s="18"/>
      <c r="D17" s="18"/>
      <c r="E17" s="6"/>
      <c r="F17" s="6"/>
      <c r="H17" s="47"/>
      <c r="I17" s="10"/>
    </row>
    <row r="18" spans="1:14" s="48" customFormat="1" ht="15" customHeight="1" thickTop="1">
      <c r="A18" s="142" t="s">
        <v>0</v>
      </c>
      <c r="B18" s="140">
        <v>27</v>
      </c>
      <c r="C18" s="141"/>
      <c r="D18" s="141"/>
      <c r="E18" s="140">
        <f>B18+1</f>
        <v>28</v>
      </c>
      <c r="F18" s="141"/>
      <c r="G18" s="142" t="s">
        <v>0</v>
      </c>
      <c r="H18" s="38">
        <f>B18+1</f>
        <v>28</v>
      </c>
      <c r="I18" s="140">
        <f>B18+2</f>
        <v>29</v>
      </c>
      <c r="J18" s="141"/>
      <c r="K18" s="141"/>
      <c r="L18" s="49"/>
      <c r="M18" s="146">
        <f>I18</f>
        <v>29</v>
      </c>
      <c r="N18" s="147"/>
    </row>
    <row r="19" spans="1:14" s="48" customFormat="1" ht="15" customHeight="1">
      <c r="A19" s="143"/>
      <c r="B19" s="22" t="s">
        <v>7</v>
      </c>
      <c r="C19" s="22" t="s">
        <v>8</v>
      </c>
      <c r="D19" s="23" t="s">
        <v>9</v>
      </c>
      <c r="E19" s="22" t="s">
        <v>7</v>
      </c>
      <c r="F19" s="23" t="s">
        <v>8</v>
      </c>
      <c r="G19" s="143"/>
      <c r="H19" s="35" t="s">
        <v>9</v>
      </c>
      <c r="I19" s="22" t="s">
        <v>7</v>
      </c>
      <c r="J19" s="22" t="s">
        <v>8</v>
      </c>
      <c r="K19" s="23" t="s">
        <v>9</v>
      </c>
      <c r="L19" s="6"/>
      <c r="M19" s="50" t="s">
        <v>27</v>
      </c>
      <c r="N19" s="51" t="s">
        <v>28</v>
      </c>
    </row>
    <row r="20" spans="1:14" s="48" customFormat="1" ht="15" customHeight="1">
      <c r="A20" s="39" t="s">
        <v>21</v>
      </c>
      <c r="B20" s="123">
        <v>120637000</v>
      </c>
      <c r="C20" s="123">
        <v>127929000</v>
      </c>
      <c r="D20" s="123">
        <v>57596043</v>
      </c>
      <c r="E20" s="123">
        <v>106500000</v>
      </c>
      <c r="F20" s="123">
        <v>116561000</v>
      </c>
      <c r="G20" s="39" t="s">
        <v>21</v>
      </c>
      <c r="H20" s="124">
        <v>71696938</v>
      </c>
      <c r="I20" s="123"/>
      <c r="J20" s="123"/>
      <c r="K20" s="123"/>
      <c r="L20" s="6"/>
      <c r="M20" s="41">
        <f>SUM(M21:M22)</f>
        <v>116561000</v>
      </c>
      <c r="N20" s="41">
        <f>SUM(N21:N22)</f>
        <v>71696938</v>
      </c>
    </row>
    <row r="21" spans="1:14" s="48" customFormat="1" ht="15" customHeight="1">
      <c r="A21" s="25" t="s">
        <v>22</v>
      </c>
      <c r="B21" s="93">
        <v>73790000</v>
      </c>
      <c r="C21" s="125">
        <v>73790000</v>
      </c>
      <c r="D21" s="125">
        <v>57596043</v>
      </c>
      <c r="E21" s="93">
        <v>73720000</v>
      </c>
      <c r="F21" s="93">
        <v>73720000</v>
      </c>
      <c r="G21" s="25" t="s">
        <v>22</v>
      </c>
      <c r="H21" s="122">
        <v>71696938</v>
      </c>
      <c r="I21" s="93"/>
      <c r="J21" s="93"/>
      <c r="K21" s="93"/>
      <c r="L21" s="6"/>
      <c r="M21" s="41">
        <f>'7-27(廃止)'!C34</f>
        <v>73720000</v>
      </c>
      <c r="N21" s="41">
        <f>'7-27(廃止)'!D34</f>
        <v>71696938</v>
      </c>
    </row>
    <row r="22" spans="1:14" s="48" customFormat="1" ht="15" customHeight="1">
      <c r="A22" s="27" t="s">
        <v>23</v>
      </c>
      <c r="B22" s="126">
        <v>46847000</v>
      </c>
      <c r="C22" s="99">
        <v>54139000</v>
      </c>
      <c r="D22" s="99">
        <v>0</v>
      </c>
      <c r="E22" s="98">
        <v>32780000</v>
      </c>
      <c r="F22" s="98">
        <v>42841000</v>
      </c>
      <c r="G22" s="27" t="s">
        <v>23</v>
      </c>
      <c r="H22" s="98">
        <v>0</v>
      </c>
      <c r="I22" s="98"/>
      <c r="J22" s="98"/>
      <c r="K22" s="98"/>
      <c r="L22" s="6"/>
      <c r="M22" s="41">
        <f>'7-27(廃止)'!C37</f>
        <v>42841000</v>
      </c>
      <c r="N22" s="41">
        <f>'7-27(廃止)'!D37</f>
        <v>0</v>
      </c>
    </row>
    <row r="23" spans="1:255" s="48" customFormat="1" ht="15" customHeight="1">
      <c r="A23" s="28"/>
      <c r="B23" s="2"/>
      <c r="C23" s="2"/>
      <c r="D23" s="2"/>
      <c r="E23" s="2"/>
      <c r="F23" s="2"/>
      <c r="G23" s="28" t="s">
        <v>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9" s="15" customFormat="1" ht="11.25" customHeight="1">
      <c r="A24" s="9"/>
      <c r="B24" s="42"/>
      <c r="C24" s="42"/>
      <c r="D24" s="42"/>
      <c r="E24" s="1"/>
      <c r="F24" s="1"/>
      <c r="I24" s="3"/>
    </row>
    <row r="25" spans="1:6" s="9" customFormat="1" ht="9.75" customHeight="1">
      <c r="A25" s="1"/>
      <c r="B25" s="1"/>
      <c r="C25" s="1"/>
      <c r="D25" s="1"/>
      <c r="E25" s="1"/>
      <c r="F25" s="1"/>
    </row>
    <row r="26" spans="1:6" s="15" customFormat="1" ht="16.5" customHeight="1">
      <c r="A26" s="1"/>
      <c r="B26" s="1"/>
      <c r="C26" s="1"/>
      <c r="D26" s="1"/>
      <c r="E26" s="1"/>
      <c r="F26" s="1"/>
    </row>
    <row r="27" spans="1:6" s="9" customFormat="1" ht="16.5" customHeight="1">
      <c r="A27" s="1"/>
      <c r="B27" s="1"/>
      <c r="C27" s="1"/>
      <c r="D27" s="1"/>
      <c r="E27" s="1"/>
      <c r="F27" s="1"/>
    </row>
    <row r="28" spans="1:6" s="9" customFormat="1" ht="9.75" customHeight="1">
      <c r="A28" s="1"/>
      <c r="B28" s="1"/>
      <c r="C28" s="1"/>
      <c r="D28" s="1"/>
      <c r="E28" s="1"/>
      <c r="F28" s="1"/>
    </row>
    <row r="29" spans="1:6" s="15" customFormat="1" ht="16.5" customHeight="1">
      <c r="A29" s="1"/>
      <c r="B29" s="1"/>
      <c r="C29" s="1"/>
      <c r="D29" s="1"/>
      <c r="E29" s="1"/>
      <c r="F29" s="1"/>
    </row>
    <row r="30" spans="1:6" s="9" customFormat="1" ht="16.5" customHeight="1">
      <c r="A30" s="1"/>
      <c r="B30" s="1"/>
      <c r="C30" s="1"/>
      <c r="D30" s="1"/>
      <c r="E30" s="1"/>
      <c r="F30" s="1"/>
    </row>
    <row r="31" spans="1:6" s="9" customFormat="1" ht="9.75" customHeight="1">
      <c r="A31" s="1"/>
      <c r="B31" s="1"/>
      <c r="C31" s="1"/>
      <c r="D31" s="1"/>
      <c r="E31" s="1"/>
      <c r="F31" s="1"/>
    </row>
    <row r="32" spans="1:6" s="15" customFormat="1" ht="16.5" customHeight="1">
      <c r="A32" s="1"/>
      <c r="B32" s="1"/>
      <c r="C32" s="1"/>
      <c r="D32" s="1"/>
      <c r="E32" s="1"/>
      <c r="F32" s="1"/>
    </row>
    <row r="33" spans="1:6" s="9" customFormat="1" ht="16.5" customHeight="1">
      <c r="A33" s="1"/>
      <c r="B33" s="1"/>
      <c r="C33" s="1"/>
      <c r="D33" s="1"/>
      <c r="E33" s="1"/>
      <c r="F33" s="1"/>
    </row>
    <row r="34" spans="1:6" s="9" customFormat="1" ht="9.75" customHeight="1">
      <c r="A34" s="1"/>
      <c r="B34" s="1"/>
      <c r="C34" s="1"/>
      <c r="D34" s="1"/>
      <c r="E34" s="1"/>
      <c r="F34" s="1"/>
    </row>
    <row r="35" spans="1:6" s="15" customFormat="1" ht="16.5" customHeight="1">
      <c r="A35" s="1"/>
      <c r="B35" s="1"/>
      <c r="C35" s="1"/>
      <c r="D35" s="1"/>
      <c r="E35" s="1"/>
      <c r="F35" s="1"/>
    </row>
    <row r="36" spans="1:6" s="9" customFormat="1" ht="16.5" customHeight="1">
      <c r="A36" s="1"/>
      <c r="B36" s="1"/>
      <c r="C36" s="1"/>
      <c r="D36" s="1"/>
      <c r="E36" s="1"/>
      <c r="F36" s="1"/>
    </row>
    <row r="37" spans="1:6" s="9" customFormat="1" ht="9.75" customHeight="1">
      <c r="A37" s="1"/>
      <c r="B37" s="1"/>
      <c r="C37" s="1"/>
      <c r="D37" s="1"/>
      <c r="E37" s="1"/>
      <c r="F37" s="1"/>
    </row>
    <row r="38" spans="1:6" s="15" customFormat="1" ht="16.5" customHeight="1">
      <c r="A38" s="1"/>
      <c r="B38" s="1"/>
      <c r="C38" s="1"/>
      <c r="D38" s="1"/>
      <c r="E38" s="1"/>
      <c r="F38" s="1"/>
    </row>
    <row r="39" spans="1:6" s="9" customFormat="1" ht="16.5" customHeight="1">
      <c r="A39" s="1"/>
      <c r="B39" s="1"/>
      <c r="C39" s="1"/>
      <c r="D39" s="1"/>
      <c r="E39" s="1"/>
      <c r="F39" s="1"/>
    </row>
    <row r="40" spans="1:6" s="9" customFormat="1" ht="9.75" customHeight="1">
      <c r="A40" s="1"/>
      <c r="B40" s="1"/>
      <c r="C40" s="1"/>
      <c r="D40" s="1"/>
      <c r="E40" s="1"/>
      <c r="F40" s="1"/>
    </row>
    <row r="41" spans="1:6" s="15" customFormat="1" ht="16.5" customHeight="1">
      <c r="A41" s="1"/>
      <c r="B41" s="1"/>
      <c r="C41" s="1"/>
      <c r="D41" s="1"/>
      <c r="E41" s="1"/>
      <c r="F41" s="1"/>
    </row>
    <row r="42" spans="1:6" s="9" customFormat="1" ht="16.5" customHeight="1">
      <c r="A42" s="1"/>
      <c r="B42" s="1"/>
      <c r="C42" s="1"/>
      <c r="D42" s="1"/>
      <c r="E42" s="1"/>
      <c r="F42" s="1"/>
    </row>
    <row r="43" spans="1:6" s="9" customFormat="1" ht="16.5" customHeight="1">
      <c r="A43" s="1"/>
      <c r="B43" s="1"/>
      <c r="C43" s="1"/>
      <c r="D43" s="1"/>
      <c r="E43" s="1"/>
      <c r="F43" s="1"/>
    </row>
    <row r="44" spans="1:9" s="20" customFormat="1" ht="16.5" customHeight="1">
      <c r="A44" s="1"/>
      <c r="B44" s="1"/>
      <c r="C44" s="1"/>
      <c r="D44" s="1"/>
      <c r="E44" s="1"/>
      <c r="F44" s="1"/>
      <c r="H44" s="15">
        <f>D44-C44</f>
        <v>0</v>
      </c>
      <c r="I44" s="15"/>
    </row>
    <row r="45" spans="1:9" s="20" customFormat="1" ht="15" customHeight="1">
      <c r="A45" s="1"/>
      <c r="B45" s="1"/>
      <c r="C45" s="1"/>
      <c r="D45" s="1"/>
      <c r="E45" s="1"/>
      <c r="F45" s="1"/>
      <c r="H45" s="15">
        <f>D45-C45</f>
        <v>0</v>
      </c>
      <c r="I45" s="15"/>
    </row>
    <row r="46" spans="1:9" s="20" customFormat="1" ht="16.5" customHeight="1">
      <c r="A46" s="1"/>
      <c r="B46" s="1"/>
      <c r="C46" s="1"/>
      <c r="D46" s="1"/>
      <c r="E46" s="1"/>
      <c r="F46" s="1"/>
      <c r="H46" s="15">
        <f>D46-C46</f>
        <v>0</v>
      </c>
      <c r="I46" s="15"/>
    </row>
    <row r="47" spans="1:9" s="20" customFormat="1" ht="16.5" customHeight="1">
      <c r="A47" s="1"/>
      <c r="B47" s="1"/>
      <c r="C47" s="1"/>
      <c r="D47" s="1"/>
      <c r="E47" s="1"/>
      <c r="F47" s="1"/>
      <c r="H47" s="15">
        <f>D47-C47</f>
        <v>0</v>
      </c>
      <c r="I47" s="15"/>
    </row>
    <row r="48" spans="1:9" s="20" customFormat="1" ht="16.5" customHeight="1">
      <c r="A48" s="1"/>
      <c r="B48" s="1"/>
      <c r="C48" s="1"/>
      <c r="D48" s="1"/>
      <c r="E48" s="1"/>
      <c r="F48" s="1"/>
      <c r="H48" s="15">
        <f>D48-C48</f>
        <v>0</v>
      </c>
      <c r="I48" s="15"/>
    </row>
    <row r="49" spans="1:9" s="9" customFormat="1" ht="16.5" customHeight="1">
      <c r="A49" s="1"/>
      <c r="B49" s="1"/>
      <c r="C49" s="1"/>
      <c r="D49" s="1"/>
      <c r="E49" s="1"/>
      <c r="F49" s="1"/>
      <c r="H49" s="15"/>
      <c r="I49" s="15"/>
    </row>
    <row r="50" spans="1:9" s="9" customFormat="1" ht="16.5" customHeight="1">
      <c r="A50" s="1"/>
      <c r="B50" s="1"/>
      <c r="C50" s="1"/>
      <c r="D50" s="1"/>
      <c r="E50" s="1"/>
      <c r="F50" s="1"/>
      <c r="H50" s="15"/>
      <c r="I50" s="15"/>
    </row>
    <row r="51" spans="1:6" s="15" customFormat="1" ht="16.5" customHeight="1">
      <c r="A51" s="1"/>
      <c r="B51" s="1"/>
      <c r="C51" s="1"/>
      <c r="D51" s="1"/>
      <c r="E51" s="1"/>
      <c r="F51" s="1"/>
    </row>
    <row r="52" spans="1:6" s="9" customFormat="1" ht="16.5" customHeight="1">
      <c r="A52" s="1"/>
      <c r="B52" s="1"/>
      <c r="C52" s="1"/>
      <c r="D52" s="1"/>
      <c r="E52" s="1"/>
      <c r="F52" s="1"/>
    </row>
    <row r="53" spans="1:6" s="9" customFormat="1" ht="16.5" customHeight="1">
      <c r="A53" s="1"/>
      <c r="B53" s="1"/>
      <c r="C53" s="1"/>
      <c r="D53" s="1"/>
      <c r="E53" s="1"/>
      <c r="F53" s="1"/>
    </row>
    <row r="54" spans="1:6" s="9" customFormat="1" ht="16.5" customHeight="1">
      <c r="A54" s="1"/>
      <c r="B54" s="1"/>
      <c r="C54" s="1"/>
      <c r="D54" s="1"/>
      <c r="E54" s="1"/>
      <c r="F54" s="1"/>
    </row>
    <row r="55" spans="1:6" s="9" customFormat="1" ht="9.75" customHeight="1">
      <c r="A55" s="1"/>
      <c r="B55" s="1"/>
      <c r="C55" s="1"/>
      <c r="D55" s="1"/>
      <c r="E55" s="1"/>
      <c r="F55" s="1"/>
    </row>
    <row r="56" spans="1:6" s="15" customFormat="1" ht="16.5" customHeight="1">
      <c r="A56" s="1"/>
      <c r="B56" s="1"/>
      <c r="C56" s="1"/>
      <c r="D56" s="1"/>
      <c r="E56" s="1"/>
      <c r="F56" s="1"/>
    </row>
    <row r="57" spans="1:6" s="9" customFormat="1" ht="16.5" customHeight="1">
      <c r="A57" s="1"/>
      <c r="B57" s="1"/>
      <c r="C57" s="1"/>
      <c r="D57" s="1"/>
      <c r="E57" s="1"/>
      <c r="F57" s="1"/>
    </row>
    <row r="58" spans="1:6" s="9" customFormat="1" ht="16.5" customHeight="1">
      <c r="A58" s="1"/>
      <c r="B58" s="1"/>
      <c r="C58" s="1"/>
      <c r="D58" s="1"/>
      <c r="E58" s="1"/>
      <c r="F58" s="1"/>
    </row>
    <row r="59" spans="1:6" s="9" customFormat="1" ht="16.5" customHeight="1">
      <c r="A59" s="1"/>
      <c r="B59" s="1"/>
      <c r="C59" s="1"/>
      <c r="D59" s="1"/>
      <c r="E59" s="1"/>
      <c r="F59" s="1"/>
    </row>
    <row r="60" spans="1:6" s="9" customFormat="1" ht="9.75" customHeight="1">
      <c r="A60" s="1"/>
      <c r="B60" s="1"/>
      <c r="C60" s="1"/>
      <c r="D60" s="1"/>
      <c r="E60" s="1"/>
      <c r="F60" s="1"/>
    </row>
    <row r="61" spans="1:6" s="15" customFormat="1" ht="16.5" customHeight="1">
      <c r="A61" s="1"/>
      <c r="B61" s="1"/>
      <c r="C61" s="1"/>
      <c r="D61" s="1"/>
      <c r="E61" s="1"/>
      <c r="F61" s="1"/>
    </row>
    <row r="62" spans="1:6" s="9" customFormat="1" ht="16.5" customHeight="1">
      <c r="A62" s="1"/>
      <c r="B62" s="1"/>
      <c r="C62" s="1"/>
      <c r="D62" s="1"/>
      <c r="E62" s="1"/>
      <c r="F62" s="1"/>
    </row>
    <row r="63" spans="1:6" s="9" customFormat="1" ht="16.5" customHeight="1">
      <c r="A63" s="1"/>
      <c r="B63" s="1"/>
      <c r="C63" s="1"/>
      <c r="D63" s="1"/>
      <c r="E63" s="1"/>
      <c r="F63" s="1"/>
    </row>
    <row r="64" spans="1:6" s="9" customFormat="1" ht="9.75" customHeight="1">
      <c r="A64" s="1"/>
      <c r="B64" s="1"/>
      <c r="C64" s="1"/>
      <c r="D64" s="1"/>
      <c r="E64" s="1"/>
      <c r="F64" s="1"/>
    </row>
    <row r="65" spans="1:6" s="15" customFormat="1" ht="16.5" customHeight="1">
      <c r="A65" s="1"/>
      <c r="B65" s="1"/>
      <c r="C65" s="1"/>
      <c r="D65" s="1"/>
      <c r="E65" s="1"/>
      <c r="F65" s="1"/>
    </row>
    <row r="66" spans="1:6" s="9" customFormat="1" ht="16.5" customHeight="1">
      <c r="A66" s="1"/>
      <c r="B66" s="1"/>
      <c r="C66" s="1"/>
      <c r="D66" s="1"/>
      <c r="E66" s="1"/>
      <c r="F66" s="1"/>
    </row>
    <row r="67" spans="1:6" s="9" customFormat="1" ht="9.75" customHeight="1">
      <c r="A67" s="1"/>
      <c r="B67" s="1"/>
      <c r="C67" s="1"/>
      <c r="D67" s="1"/>
      <c r="E67" s="1"/>
      <c r="F67" s="1"/>
    </row>
    <row r="68" spans="1:6" s="15" customFormat="1" ht="16.5" customHeight="1">
      <c r="A68" s="1"/>
      <c r="B68" s="1"/>
      <c r="C68" s="1"/>
      <c r="D68" s="1"/>
      <c r="E68" s="1"/>
      <c r="F68" s="1"/>
    </row>
    <row r="69" spans="1:6" s="9" customFormat="1" ht="16.5" customHeight="1">
      <c r="A69" s="1"/>
      <c r="B69" s="1"/>
      <c r="C69" s="1"/>
      <c r="D69" s="1"/>
      <c r="E69" s="1"/>
      <c r="F69" s="1"/>
    </row>
    <row r="70" spans="1:6" s="9" customFormat="1" ht="16.5" customHeight="1">
      <c r="A70" s="1"/>
      <c r="B70" s="1"/>
      <c r="C70" s="1"/>
      <c r="D70" s="1"/>
      <c r="E70" s="1"/>
      <c r="F70" s="1"/>
    </row>
    <row r="71" spans="1:6" s="9" customFormat="1" ht="9.75" customHeight="1">
      <c r="A71" s="1"/>
      <c r="B71" s="1"/>
      <c r="C71" s="1"/>
      <c r="D71" s="1"/>
      <c r="E71" s="1"/>
      <c r="F71" s="1"/>
    </row>
    <row r="72" spans="1:6" s="15" customFormat="1" ht="16.5" customHeight="1">
      <c r="A72" s="1"/>
      <c r="B72" s="1"/>
      <c r="C72" s="1"/>
      <c r="D72" s="1"/>
      <c r="E72" s="1"/>
      <c r="F72" s="1"/>
    </row>
    <row r="73" spans="1:6" s="9" customFormat="1" ht="16.5" customHeight="1">
      <c r="A73" s="1"/>
      <c r="B73" s="1"/>
      <c r="C73" s="1"/>
      <c r="D73" s="1"/>
      <c r="E73" s="1"/>
      <c r="F73" s="1"/>
    </row>
    <row r="74" spans="1:6" s="9" customFormat="1" ht="9.75" customHeight="1">
      <c r="A74" s="1"/>
      <c r="B74" s="1"/>
      <c r="C74" s="1"/>
      <c r="D74" s="1"/>
      <c r="E74" s="1"/>
      <c r="F74" s="1"/>
    </row>
    <row r="75" spans="1:6" s="15" customFormat="1" ht="16.5" customHeight="1">
      <c r="A75" s="1"/>
      <c r="B75" s="1"/>
      <c r="C75" s="1"/>
      <c r="D75" s="1"/>
      <c r="E75" s="1"/>
      <c r="F75" s="1"/>
    </row>
    <row r="76" spans="1:6" s="9" customFormat="1" ht="16.5" customHeight="1">
      <c r="A76" s="1"/>
      <c r="B76" s="1"/>
      <c r="C76" s="1"/>
      <c r="D76" s="1"/>
      <c r="E76" s="1"/>
      <c r="F76" s="1"/>
    </row>
    <row r="77" spans="1:6" s="9" customFormat="1" ht="16.5" customHeight="1">
      <c r="A77" s="1"/>
      <c r="B77" s="1"/>
      <c r="C77" s="1"/>
      <c r="D77" s="1"/>
      <c r="E77" s="1"/>
      <c r="F77" s="1"/>
    </row>
    <row r="78" spans="1:6" s="9" customFormat="1" ht="16.5" customHeight="1">
      <c r="A78" s="1"/>
      <c r="B78" s="1"/>
      <c r="C78" s="1"/>
      <c r="D78" s="1"/>
      <c r="E78" s="1"/>
      <c r="F78" s="1"/>
    </row>
    <row r="79" spans="1:6" s="9" customFormat="1" ht="16.5" customHeight="1">
      <c r="A79" s="1"/>
      <c r="B79" s="1"/>
      <c r="C79" s="1"/>
      <c r="D79" s="1"/>
      <c r="E79" s="1"/>
      <c r="F79" s="1"/>
    </row>
    <row r="80" spans="1:6" s="9" customFormat="1" ht="16.5" customHeight="1">
      <c r="A80" s="1"/>
      <c r="B80" s="1"/>
      <c r="C80" s="1"/>
      <c r="D80" s="1"/>
      <c r="E80" s="1"/>
      <c r="F80" s="1"/>
    </row>
    <row r="81" spans="1:6" s="9" customFormat="1" ht="16.5" customHeight="1">
      <c r="A81" s="1"/>
      <c r="B81" s="1"/>
      <c r="C81" s="1"/>
      <c r="D81" s="1"/>
      <c r="E81" s="1"/>
      <c r="F81" s="1"/>
    </row>
    <row r="82" spans="1:6" s="9" customFormat="1" ht="9.75" customHeight="1">
      <c r="A82" s="1"/>
      <c r="B82" s="1"/>
      <c r="C82" s="1"/>
      <c r="D82" s="1"/>
      <c r="E82" s="1"/>
      <c r="F82" s="1"/>
    </row>
    <row r="83" spans="1:6" s="9" customFormat="1" ht="16.5" customHeight="1">
      <c r="A83" s="1"/>
      <c r="B83" s="1"/>
      <c r="C83" s="1"/>
      <c r="D83" s="1"/>
      <c r="E83" s="1"/>
      <c r="F83" s="1"/>
    </row>
    <row r="84" spans="1:6" s="9" customFormat="1" ht="16.5" customHeight="1">
      <c r="A84" s="1"/>
      <c r="B84" s="1"/>
      <c r="C84" s="1"/>
      <c r="D84" s="1"/>
      <c r="E84" s="1"/>
      <c r="F84" s="1"/>
    </row>
    <row r="85" spans="1:6" s="9" customFormat="1" ht="17.25" customHeight="1">
      <c r="A85" s="1"/>
      <c r="B85" s="1"/>
      <c r="C85" s="1"/>
      <c r="D85" s="1"/>
      <c r="E85" s="1"/>
      <c r="F85" s="1"/>
    </row>
    <row r="86" spans="1:6" ht="13.5">
      <c r="A86" s="1"/>
      <c r="B86" s="1"/>
      <c r="C86" s="1"/>
      <c r="D86" s="1"/>
      <c r="E86" s="1"/>
      <c r="F86" s="1"/>
    </row>
    <row r="87" spans="2:6" ht="13.5">
      <c r="B87" s="31"/>
      <c r="F87" s="32"/>
    </row>
  </sheetData>
  <sheetProtection/>
  <mergeCells count="12">
    <mergeCell ref="A5:A6"/>
    <mergeCell ref="B5:D5"/>
    <mergeCell ref="A18:A19"/>
    <mergeCell ref="B18:D18"/>
    <mergeCell ref="I5:K5"/>
    <mergeCell ref="E5:F5"/>
    <mergeCell ref="I18:K18"/>
    <mergeCell ref="E18:F18"/>
    <mergeCell ref="G5:G6"/>
    <mergeCell ref="G18:G19"/>
    <mergeCell ref="M5:N5"/>
    <mergeCell ref="M18:N18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F4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7" bestFit="1" customWidth="1"/>
    <col min="2" max="2" width="21.875" style="7" bestFit="1" customWidth="1"/>
    <col min="3" max="6" width="15.875" style="7" customWidth="1"/>
    <col min="7" max="16384" width="9.00390625" style="7" customWidth="1"/>
  </cols>
  <sheetData>
    <row r="1" spans="1:6" ht="17.25">
      <c r="A1" s="8" t="s">
        <v>78</v>
      </c>
      <c r="B1" s="8"/>
      <c r="C1" s="8"/>
      <c r="D1" s="8"/>
      <c r="E1" s="8"/>
      <c r="F1" s="8"/>
    </row>
    <row r="2" spans="1:6" ht="17.25">
      <c r="A2" s="8"/>
      <c r="B2" s="8"/>
      <c r="C2" s="8"/>
      <c r="D2" s="8"/>
      <c r="E2" s="8"/>
      <c r="F2" s="8"/>
    </row>
    <row r="3" spans="1:6" s="29" customFormat="1" ht="14.25">
      <c r="A3" s="58" t="s">
        <v>45</v>
      </c>
      <c r="B3" s="58"/>
      <c r="C3" s="58"/>
      <c r="D3" s="58"/>
      <c r="E3" s="58"/>
      <c r="F3" s="30"/>
    </row>
    <row r="4" spans="1:6" ht="15.75" customHeight="1" thickBot="1">
      <c r="A4" s="28" t="s">
        <v>17</v>
      </c>
      <c r="B4" s="59"/>
      <c r="C4" s="59"/>
      <c r="D4" s="59"/>
      <c r="E4" s="59"/>
      <c r="F4" s="18"/>
    </row>
    <row r="5" spans="1:6" s="9" customFormat="1" ht="15.75" customHeight="1" thickTop="1">
      <c r="A5" s="150" t="s">
        <v>0</v>
      </c>
      <c r="B5" s="142"/>
      <c r="C5" s="152" t="s">
        <v>79</v>
      </c>
      <c r="D5" s="153"/>
      <c r="E5" s="154"/>
      <c r="F5" s="52" t="s">
        <v>80</v>
      </c>
    </row>
    <row r="6" spans="1:6" s="9" customFormat="1" ht="15.75" customHeight="1">
      <c r="A6" s="151"/>
      <c r="B6" s="143"/>
      <c r="C6" s="22" t="s">
        <v>8</v>
      </c>
      <c r="D6" s="11" t="s">
        <v>31</v>
      </c>
      <c r="E6" s="11" t="s">
        <v>32</v>
      </c>
      <c r="F6" s="61" t="s">
        <v>33</v>
      </c>
    </row>
    <row r="7" spans="1:6" s="36" customFormat="1" ht="16.5" customHeight="1">
      <c r="A7" s="155" t="s">
        <v>10</v>
      </c>
      <c r="B7" s="156"/>
      <c r="C7" s="101">
        <f>SUM(C9+C12+C15+C19+C22+C27+C30+C33+C37+C40)</f>
        <v>46965680000</v>
      </c>
      <c r="D7" s="101">
        <f>SUM(D9+D12+D15+D19+D22+D27+D33+D37+D40)</f>
        <v>43433249507</v>
      </c>
      <c r="E7" s="113">
        <f>SUM(E9+E12+E15+E19+E22+E27+E30+E33+E37+E40)</f>
        <v>-3532430493</v>
      </c>
      <c r="F7" s="114">
        <f>SUM(F9+F12+F15+F19+F22+F27+F30+F33+F37+F40)</f>
        <v>46989696000</v>
      </c>
    </row>
    <row r="8" spans="1:6" s="36" customFormat="1" ht="16.5" customHeight="1">
      <c r="A8" s="62"/>
      <c r="B8" s="63"/>
      <c r="C8" s="102"/>
      <c r="D8" s="102"/>
      <c r="E8" s="115"/>
      <c r="F8" s="116"/>
    </row>
    <row r="9" spans="1:6" s="15" customFormat="1" ht="16.5" customHeight="1">
      <c r="A9" s="148" t="s">
        <v>51</v>
      </c>
      <c r="B9" s="149"/>
      <c r="C9" s="92">
        <f>SUM(C10)</f>
        <v>9467414000</v>
      </c>
      <c r="D9" s="92">
        <f>SUM(D10)</f>
        <v>9483310622</v>
      </c>
      <c r="E9" s="96">
        <f>SUM(E10)</f>
        <v>15896622</v>
      </c>
      <c r="F9" s="109">
        <f>SUM(F10)</f>
        <v>9374339000</v>
      </c>
    </row>
    <row r="10" spans="1:6" s="9" customFormat="1" ht="16.5" customHeight="1">
      <c r="A10" s="12"/>
      <c r="B10" s="25" t="s">
        <v>51</v>
      </c>
      <c r="C10" s="95">
        <v>9467414000</v>
      </c>
      <c r="D10" s="95">
        <v>9483310622</v>
      </c>
      <c r="E10" s="94">
        <f>D10-C10</f>
        <v>15896622</v>
      </c>
      <c r="F10" s="95">
        <v>9374339000</v>
      </c>
    </row>
    <row r="11" spans="1:6" s="9" customFormat="1" ht="16.5" customHeight="1">
      <c r="A11" s="12"/>
      <c r="B11" s="25"/>
      <c r="C11" s="95"/>
      <c r="D11" s="95"/>
      <c r="E11" s="94"/>
      <c r="F11" s="107"/>
    </row>
    <row r="12" spans="1:6" s="15" customFormat="1" ht="16.5" customHeight="1">
      <c r="A12" s="148" t="s">
        <v>11</v>
      </c>
      <c r="B12" s="149"/>
      <c r="C12" s="96">
        <f>SUM(C13)</f>
        <v>1000</v>
      </c>
      <c r="D12" s="96">
        <f>SUM(D13)</f>
        <v>300</v>
      </c>
      <c r="E12" s="96">
        <f>SUM(E13)</f>
        <v>-700</v>
      </c>
      <c r="F12" s="92">
        <f>SUM(F13)</f>
        <v>1000</v>
      </c>
    </row>
    <row r="13" spans="1:6" s="9" customFormat="1" ht="16.5" customHeight="1">
      <c r="A13" s="12"/>
      <c r="B13" s="25" t="s">
        <v>35</v>
      </c>
      <c r="C13" s="95">
        <v>1000</v>
      </c>
      <c r="D13" s="94">
        <v>300</v>
      </c>
      <c r="E13" s="94">
        <f>D13-C13</f>
        <v>-700</v>
      </c>
      <c r="F13" s="107">
        <v>1000</v>
      </c>
    </row>
    <row r="14" spans="1:6" s="9" customFormat="1" ht="16.5" customHeight="1">
      <c r="A14" s="12"/>
      <c r="B14" s="25"/>
      <c r="C14" s="95"/>
      <c r="D14" s="95"/>
      <c r="E14" s="94"/>
      <c r="F14" s="107"/>
    </row>
    <row r="15" spans="1:6" s="15" customFormat="1" ht="16.5" customHeight="1">
      <c r="A15" s="148" t="s">
        <v>12</v>
      </c>
      <c r="B15" s="149"/>
      <c r="C15" s="96">
        <f>SUM(C16:C17)</f>
        <v>10240416000</v>
      </c>
      <c r="D15" s="96">
        <f>SUM(D16:D17)</f>
        <v>9083885986</v>
      </c>
      <c r="E15" s="96">
        <f>SUM(E16:E17)</f>
        <v>-1156530014</v>
      </c>
      <c r="F15" s="92">
        <f>SUM(F16:F17)</f>
        <v>10584875000</v>
      </c>
    </row>
    <row r="16" spans="1:6" s="9" customFormat="1" ht="16.5" customHeight="1">
      <c r="A16" s="12"/>
      <c r="B16" s="25" t="s">
        <v>37</v>
      </c>
      <c r="C16" s="95">
        <v>7514052000</v>
      </c>
      <c r="D16" s="95">
        <v>6653315291</v>
      </c>
      <c r="E16" s="94">
        <f>D16-C16</f>
        <v>-860736709</v>
      </c>
      <c r="F16" s="95">
        <v>7793021000</v>
      </c>
    </row>
    <row r="17" spans="1:6" s="9" customFormat="1" ht="16.5" customHeight="1">
      <c r="A17" s="12"/>
      <c r="B17" s="25" t="s">
        <v>38</v>
      </c>
      <c r="C17" s="95">
        <v>2726364000</v>
      </c>
      <c r="D17" s="95">
        <v>2430570695</v>
      </c>
      <c r="E17" s="94">
        <f>D17-C17</f>
        <v>-295793305</v>
      </c>
      <c r="F17" s="95">
        <v>2791854000</v>
      </c>
    </row>
    <row r="18" spans="1:6" s="9" customFormat="1" ht="16.5" customHeight="1">
      <c r="A18" s="12"/>
      <c r="B18" s="25"/>
      <c r="C18" s="95"/>
      <c r="D18" s="95"/>
      <c r="E18" s="94"/>
      <c r="F18" s="107"/>
    </row>
    <row r="19" spans="1:6" s="15" customFormat="1" ht="16.5" customHeight="1">
      <c r="A19" s="148" t="s">
        <v>52</v>
      </c>
      <c r="B19" s="149"/>
      <c r="C19" s="92">
        <f>SUM(C20)</f>
        <v>11689215000</v>
      </c>
      <c r="D19" s="92">
        <f>AVERAGE(D20)</f>
        <v>10404766000</v>
      </c>
      <c r="E19" s="96">
        <f>SUM(E20)</f>
        <v>-1284449000</v>
      </c>
      <c r="F19" s="92">
        <f>SUM(F20)</f>
        <v>12070718000</v>
      </c>
    </row>
    <row r="20" spans="1:6" s="9" customFormat="1" ht="16.5" customHeight="1">
      <c r="A20" s="12"/>
      <c r="B20" s="25" t="s">
        <v>52</v>
      </c>
      <c r="C20" s="95">
        <v>11689215000</v>
      </c>
      <c r="D20" s="95">
        <v>10404766000</v>
      </c>
      <c r="E20" s="94">
        <f>D20-C20</f>
        <v>-1284449000</v>
      </c>
      <c r="F20" s="95">
        <v>12070718000</v>
      </c>
    </row>
    <row r="21" spans="1:6" s="9" customFormat="1" ht="16.5" customHeight="1">
      <c r="A21" s="12"/>
      <c r="B21" s="25"/>
      <c r="C21" s="95"/>
      <c r="D21" s="95"/>
      <c r="E21" s="94"/>
      <c r="F21" s="107"/>
    </row>
    <row r="22" spans="1:6" s="15" customFormat="1" ht="16.5" customHeight="1">
      <c r="A22" s="148" t="s">
        <v>13</v>
      </c>
      <c r="B22" s="149"/>
      <c r="C22" s="96">
        <f>SUM(C23:C25)</f>
        <v>6421788000</v>
      </c>
      <c r="D22" s="96">
        <f>SUM(D23:D25)</f>
        <v>5817169634</v>
      </c>
      <c r="E22" s="96">
        <f>SUM(E23:E25)</f>
        <v>-604618366</v>
      </c>
      <c r="F22" s="92">
        <f>SUM(F23:F25)</f>
        <v>6602847000</v>
      </c>
    </row>
    <row r="23" spans="1:6" s="9" customFormat="1" ht="16.5" customHeight="1">
      <c r="A23" s="12"/>
      <c r="B23" s="25" t="s">
        <v>53</v>
      </c>
      <c r="C23" s="95">
        <v>6076193000</v>
      </c>
      <c r="D23" s="95">
        <v>5471578000</v>
      </c>
      <c r="E23" s="94">
        <f>D23-C23</f>
        <v>-604615000</v>
      </c>
      <c r="F23" s="95">
        <v>6258764000</v>
      </c>
    </row>
    <row r="24" spans="1:6" s="9" customFormat="1" ht="16.5" customHeight="1">
      <c r="A24" s="12"/>
      <c r="B24" s="25" t="s">
        <v>54</v>
      </c>
      <c r="C24" s="95">
        <v>1000</v>
      </c>
      <c r="D24" s="117">
        <v>0</v>
      </c>
      <c r="E24" s="94">
        <f>D24-C24</f>
        <v>-1000</v>
      </c>
      <c r="F24" s="95">
        <v>1000</v>
      </c>
    </row>
    <row r="25" spans="1:6" s="9" customFormat="1" ht="16.5" customHeight="1">
      <c r="A25" s="12"/>
      <c r="B25" s="25" t="s">
        <v>39</v>
      </c>
      <c r="C25" s="95">
        <v>345594000</v>
      </c>
      <c r="D25" s="95">
        <v>345591634</v>
      </c>
      <c r="E25" s="94">
        <f>D25-C25</f>
        <v>-2366</v>
      </c>
      <c r="F25" s="95">
        <v>344082000</v>
      </c>
    </row>
    <row r="26" spans="1:6" s="9" customFormat="1" ht="16.5" customHeight="1">
      <c r="A26" s="12"/>
      <c r="B26" s="25"/>
      <c r="C26" s="95"/>
      <c r="D26" s="95"/>
      <c r="E26" s="94"/>
      <c r="F26" s="107"/>
    </row>
    <row r="27" spans="1:6" s="9" customFormat="1" ht="16.5" customHeight="1">
      <c r="A27" s="148" t="s">
        <v>14</v>
      </c>
      <c r="B27" s="149"/>
      <c r="C27" s="92">
        <f>SUM(C28)</f>
        <v>1618000</v>
      </c>
      <c r="D27" s="92">
        <f>SUM(D28)</f>
        <v>1583526</v>
      </c>
      <c r="E27" s="96">
        <f>SUM(E28)</f>
        <v>-34474</v>
      </c>
      <c r="F27" s="92">
        <f>SUM(F28)</f>
        <v>1052000</v>
      </c>
    </row>
    <row r="28" spans="1:6" s="9" customFormat="1" ht="16.5" customHeight="1">
      <c r="A28" s="12"/>
      <c r="B28" s="25" t="s">
        <v>40</v>
      </c>
      <c r="C28" s="95">
        <v>1618000</v>
      </c>
      <c r="D28" s="95">
        <v>1583526</v>
      </c>
      <c r="E28" s="94">
        <f>D28-C28</f>
        <v>-34474</v>
      </c>
      <c r="F28" s="95">
        <v>1052000</v>
      </c>
    </row>
    <row r="29" spans="1:6" s="9" customFormat="1" ht="16.5" customHeight="1">
      <c r="A29" s="12"/>
      <c r="B29" s="25"/>
      <c r="C29" s="95"/>
      <c r="D29" s="95"/>
      <c r="E29" s="94"/>
      <c r="F29" s="107"/>
    </row>
    <row r="30" spans="1:6" s="15" customFormat="1" ht="16.5" customHeight="1">
      <c r="A30" s="148" t="s">
        <v>15</v>
      </c>
      <c r="B30" s="149"/>
      <c r="C30" s="92">
        <f>SUM(C31)</f>
        <v>1000</v>
      </c>
      <c r="D30" s="118">
        <f>SUM(D31)</f>
        <v>0</v>
      </c>
      <c r="E30" s="96">
        <f>SUM(E31)</f>
        <v>-1000</v>
      </c>
      <c r="F30" s="92">
        <f>SUM(F31)</f>
        <v>1000</v>
      </c>
    </row>
    <row r="31" spans="1:6" s="9" customFormat="1" ht="16.5" customHeight="1">
      <c r="A31" s="12"/>
      <c r="B31" s="25" t="s">
        <v>15</v>
      </c>
      <c r="C31" s="95">
        <v>1000</v>
      </c>
      <c r="D31" s="117">
        <v>0</v>
      </c>
      <c r="E31" s="94">
        <f>D31-C31</f>
        <v>-1000</v>
      </c>
      <c r="F31" s="107">
        <v>1000</v>
      </c>
    </row>
    <row r="32" spans="1:6" s="9" customFormat="1" ht="16.5" customHeight="1">
      <c r="A32" s="12"/>
      <c r="B32" s="25"/>
      <c r="C32" s="95"/>
      <c r="D32" s="95"/>
      <c r="E32" s="94"/>
      <c r="F32" s="107"/>
    </row>
    <row r="33" spans="1:6" s="15" customFormat="1" ht="16.5" customHeight="1">
      <c r="A33" s="148" t="s">
        <v>3</v>
      </c>
      <c r="B33" s="149"/>
      <c r="C33" s="96">
        <f>SUM(C34:C35)</f>
        <v>7507690000</v>
      </c>
      <c r="D33" s="96">
        <f>SUM(D34:D35)</f>
        <v>7007690000</v>
      </c>
      <c r="E33" s="96">
        <f>SUM(E34:E35)</f>
        <v>-500000000</v>
      </c>
      <c r="F33" s="92">
        <f>SUM(F34:F35)</f>
        <v>8306306000</v>
      </c>
    </row>
    <row r="34" spans="1:6" s="9" customFormat="1" ht="16.5" customHeight="1">
      <c r="A34" s="12"/>
      <c r="B34" s="25" t="s">
        <v>4</v>
      </c>
      <c r="C34" s="95">
        <v>6832856000</v>
      </c>
      <c r="D34" s="95">
        <v>6332856000</v>
      </c>
      <c r="E34" s="94">
        <f>D34-C34</f>
        <v>-500000000</v>
      </c>
      <c r="F34" s="95">
        <v>7259421000</v>
      </c>
    </row>
    <row r="35" spans="1:6" s="9" customFormat="1" ht="16.5" customHeight="1">
      <c r="A35" s="12"/>
      <c r="B35" s="25" t="s">
        <v>41</v>
      </c>
      <c r="C35" s="95">
        <v>674834000</v>
      </c>
      <c r="D35" s="95">
        <v>674834000</v>
      </c>
      <c r="E35" s="93">
        <f>D35-C35</f>
        <v>0</v>
      </c>
      <c r="F35" s="95">
        <v>1046885000</v>
      </c>
    </row>
    <row r="36" spans="1:6" s="9" customFormat="1" ht="16.5" customHeight="1">
      <c r="A36" s="12"/>
      <c r="B36" s="25"/>
      <c r="C36" s="95"/>
      <c r="D36" s="95"/>
      <c r="E36" s="94"/>
      <c r="F36" s="107"/>
    </row>
    <row r="37" spans="1:6" s="9" customFormat="1" ht="16.5" customHeight="1">
      <c r="A37" s="148" t="s">
        <v>6</v>
      </c>
      <c r="B37" s="149"/>
      <c r="C37" s="92">
        <f>SUM(C38)</f>
        <v>1606265000</v>
      </c>
      <c r="D37" s="92">
        <f>SUM(D38)</f>
        <v>1606265961</v>
      </c>
      <c r="E37" s="96">
        <f>SUM(E38)</f>
        <v>961</v>
      </c>
      <c r="F37" s="92">
        <f>SUM(F38)</f>
        <v>12003000</v>
      </c>
    </row>
    <row r="38" spans="1:6" s="9" customFormat="1" ht="16.5" customHeight="1">
      <c r="A38" s="12"/>
      <c r="B38" s="25" t="s">
        <v>6</v>
      </c>
      <c r="C38" s="95">
        <v>1606265000</v>
      </c>
      <c r="D38" s="95">
        <v>1606265961</v>
      </c>
      <c r="E38" s="94">
        <f>D38-C38</f>
        <v>961</v>
      </c>
      <c r="F38" s="95">
        <v>12003000</v>
      </c>
    </row>
    <row r="39" spans="1:6" s="9" customFormat="1" ht="16.5" customHeight="1">
      <c r="A39" s="12"/>
      <c r="B39" s="25"/>
      <c r="C39" s="95"/>
      <c r="D39" s="95"/>
      <c r="E39" s="94"/>
      <c r="F39" s="107"/>
    </row>
    <row r="40" spans="1:6" s="15" customFormat="1" ht="16.5" customHeight="1">
      <c r="A40" s="148" t="s">
        <v>16</v>
      </c>
      <c r="B40" s="149"/>
      <c r="C40" s="96">
        <f>SUM(C41:C43)</f>
        <v>31272000</v>
      </c>
      <c r="D40" s="96">
        <f>SUM(D41:D43)</f>
        <v>28577478</v>
      </c>
      <c r="E40" s="96">
        <f>SUM(E41:E43)</f>
        <v>-2694522</v>
      </c>
      <c r="F40" s="92">
        <f>SUM(F41:F43)</f>
        <v>37554000</v>
      </c>
    </row>
    <row r="41" spans="1:6" s="9" customFormat="1" ht="16.5" customHeight="1">
      <c r="A41" s="12"/>
      <c r="B41" s="25" t="s">
        <v>42</v>
      </c>
      <c r="C41" s="95">
        <v>3000</v>
      </c>
      <c r="D41" s="117">
        <v>0</v>
      </c>
      <c r="E41" s="94">
        <f>D41-C41</f>
        <v>-3000</v>
      </c>
      <c r="F41" s="95">
        <v>3000</v>
      </c>
    </row>
    <row r="42" spans="1:6" s="9" customFormat="1" ht="16.5" customHeight="1">
      <c r="A42" s="12"/>
      <c r="B42" s="25" t="s">
        <v>46</v>
      </c>
      <c r="C42" s="95">
        <v>1000</v>
      </c>
      <c r="D42" s="117">
        <v>0</v>
      </c>
      <c r="E42" s="94">
        <f>D42-C42</f>
        <v>-1000</v>
      </c>
      <c r="F42" s="95">
        <v>1000</v>
      </c>
    </row>
    <row r="43" spans="1:6" s="37" customFormat="1" ht="16.5" customHeight="1">
      <c r="A43" s="66"/>
      <c r="B43" s="40" t="s">
        <v>43</v>
      </c>
      <c r="C43" s="119">
        <v>31268000</v>
      </c>
      <c r="D43" s="119">
        <v>28577478</v>
      </c>
      <c r="E43" s="139">
        <f>D43-C43</f>
        <v>-2690522</v>
      </c>
      <c r="F43" s="119">
        <v>37550000</v>
      </c>
    </row>
    <row r="44" spans="1:6" s="9" customFormat="1" ht="16.5" customHeight="1">
      <c r="A44" s="28" t="s">
        <v>36</v>
      </c>
      <c r="B44" s="55"/>
      <c r="C44" s="19"/>
      <c r="D44" s="19"/>
      <c r="E44" s="19"/>
      <c r="F44" s="19"/>
    </row>
  </sheetData>
  <sheetProtection/>
  <mergeCells count="13">
    <mergeCell ref="A22:B22"/>
    <mergeCell ref="A33:B33"/>
    <mergeCell ref="A27:B27"/>
    <mergeCell ref="A37:B37"/>
    <mergeCell ref="A30:B30"/>
    <mergeCell ref="A19:B19"/>
    <mergeCell ref="A40:B40"/>
    <mergeCell ref="A5:B6"/>
    <mergeCell ref="C5:E5"/>
    <mergeCell ref="A7:B7"/>
    <mergeCell ref="A12:B12"/>
    <mergeCell ref="A9:B9"/>
    <mergeCell ref="A15:B15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F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75390625" style="7" bestFit="1" customWidth="1"/>
    <col min="2" max="2" width="21.875" style="7" bestFit="1" customWidth="1"/>
    <col min="3" max="6" width="15.875" style="7" customWidth="1"/>
    <col min="7" max="16384" width="9.00390625" style="7" customWidth="1"/>
  </cols>
  <sheetData>
    <row r="1" spans="1:6" ht="17.25">
      <c r="A1" s="8" t="s">
        <v>78</v>
      </c>
      <c r="B1" s="8"/>
      <c r="C1" s="8"/>
      <c r="D1" s="8"/>
      <c r="E1" s="8"/>
      <c r="F1" s="8"/>
    </row>
    <row r="2" spans="1:6" s="73" customFormat="1" ht="17.25" customHeight="1">
      <c r="A2" s="70" t="s">
        <v>55</v>
      </c>
      <c r="B2" s="71"/>
      <c r="C2" s="71"/>
      <c r="D2" s="71"/>
      <c r="E2" s="71"/>
      <c r="F2" s="72"/>
    </row>
    <row r="3" spans="1:6" s="29" customFormat="1" ht="14.25">
      <c r="A3" s="58" t="s">
        <v>47</v>
      </c>
      <c r="B3" s="58"/>
      <c r="C3" s="58"/>
      <c r="D3" s="58"/>
      <c r="E3" s="58"/>
      <c r="F3" s="30"/>
    </row>
    <row r="4" spans="1:6" ht="15.75" customHeight="1" thickBot="1">
      <c r="A4" s="28" t="s">
        <v>17</v>
      </c>
      <c r="B4" s="60"/>
      <c r="C4" s="60"/>
      <c r="D4" s="60"/>
      <c r="E4" s="60"/>
      <c r="F4" s="26"/>
    </row>
    <row r="5" spans="1:6" ht="17.25" customHeight="1" thickTop="1">
      <c r="A5" s="150" t="s">
        <v>0</v>
      </c>
      <c r="B5" s="142"/>
      <c r="C5" s="152" t="s">
        <v>79</v>
      </c>
      <c r="D5" s="153"/>
      <c r="E5" s="154"/>
      <c r="F5" s="52" t="s">
        <v>81</v>
      </c>
    </row>
    <row r="6" spans="1:6" ht="17.25" customHeight="1">
      <c r="A6" s="151"/>
      <c r="B6" s="143"/>
      <c r="C6" s="22" t="s">
        <v>8</v>
      </c>
      <c r="D6" s="22" t="s">
        <v>44</v>
      </c>
      <c r="E6" s="23" t="s">
        <v>32</v>
      </c>
      <c r="F6" s="24" t="s">
        <v>33</v>
      </c>
    </row>
    <row r="7" spans="1:6" s="64" customFormat="1" ht="16.5" customHeight="1">
      <c r="A7" s="155" t="s">
        <v>10</v>
      </c>
      <c r="B7" s="156"/>
      <c r="C7" s="101">
        <f>SUM(C9+C15+C19+C22+C28+C34)</f>
        <v>46965680000</v>
      </c>
      <c r="D7" s="101">
        <f>SUM(D9+D15+D19+D22+D28+D34)</f>
        <v>41872054131</v>
      </c>
      <c r="E7" s="101">
        <f>SUM(E9+E15+E22+E28+E34)</f>
        <v>5093625869</v>
      </c>
      <c r="F7" s="101">
        <f>SUM(F9+F15+F19+F22+F28+F34)</f>
        <v>46989696000</v>
      </c>
    </row>
    <row r="8" spans="1:6" s="64" customFormat="1" ht="16.5" customHeight="1">
      <c r="A8" s="62"/>
      <c r="B8" s="63"/>
      <c r="C8" s="102"/>
      <c r="D8" s="102"/>
      <c r="E8" s="102"/>
      <c r="F8" s="102"/>
    </row>
    <row r="9" spans="1:6" ht="16.5" customHeight="1">
      <c r="A9" s="157" t="s">
        <v>18</v>
      </c>
      <c r="B9" s="149"/>
      <c r="C9" s="92">
        <f>SUM(C10:C13)</f>
        <v>532135000</v>
      </c>
      <c r="D9" s="92">
        <f>SUM(D10:D13)</f>
        <v>448719770</v>
      </c>
      <c r="E9" s="92">
        <f>SUM(E10:E13)</f>
        <v>83415230</v>
      </c>
      <c r="F9" s="92">
        <f>SUM(F10:F13)</f>
        <v>521668000</v>
      </c>
    </row>
    <row r="10" spans="1:6" ht="16.5" customHeight="1">
      <c r="A10" s="34"/>
      <c r="B10" s="25" t="s">
        <v>48</v>
      </c>
      <c r="C10" s="103">
        <v>142554000</v>
      </c>
      <c r="D10" s="103">
        <v>120524269</v>
      </c>
      <c r="E10" s="103">
        <f>C10-D10</f>
        <v>22029731</v>
      </c>
      <c r="F10" s="103">
        <v>129142000</v>
      </c>
    </row>
    <row r="11" spans="1:6" ht="16.5" customHeight="1">
      <c r="A11" s="34"/>
      <c r="B11" s="25" t="s">
        <v>56</v>
      </c>
      <c r="C11" s="95">
        <v>377880000</v>
      </c>
      <c r="D11" s="95">
        <v>318141123</v>
      </c>
      <c r="E11" s="103">
        <f>C11-D11</f>
        <v>59738877</v>
      </c>
      <c r="F11" s="95">
        <v>363303000</v>
      </c>
    </row>
    <row r="12" spans="1:6" ht="16.5" customHeight="1">
      <c r="A12" s="34"/>
      <c r="B12" s="25" t="s">
        <v>57</v>
      </c>
      <c r="C12" s="95">
        <v>11701000</v>
      </c>
      <c r="D12" s="95">
        <v>10054378</v>
      </c>
      <c r="E12" s="103">
        <f>C12-D12</f>
        <v>1646622</v>
      </c>
      <c r="F12" s="95">
        <v>21223000</v>
      </c>
    </row>
    <row r="13" spans="1:6" ht="16.5" customHeight="1">
      <c r="A13" s="34"/>
      <c r="B13" s="25" t="s">
        <v>82</v>
      </c>
      <c r="C13" s="95" t="s">
        <v>83</v>
      </c>
      <c r="D13" s="95" t="s">
        <v>83</v>
      </c>
      <c r="E13" s="103" t="s">
        <v>83</v>
      </c>
      <c r="F13" s="95">
        <v>8000000</v>
      </c>
    </row>
    <row r="14" spans="1:6" ht="16.5" customHeight="1">
      <c r="A14" s="34"/>
      <c r="B14" s="25"/>
      <c r="C14" s="95"/>
      <c r="D14" s="95"/>
      <c r="E14" s="95"/>
      <c r="F14" s="95"/>
    </row>
    <row r="15" spans="1:6" ht="16.5" customHeight="1">
      <c r="A15" s="157" t="s">
        <v>24</v>
      </c>
      <c r="B15" s="149"/>
      <c r="C15" s="92">
        <f>SUM(C16:C17)</f>
        <v>41826594000</v>
      </c>
      <c r="D15" s="92">
        <f>SUM(D16:D17)</f>
        <v>37310368328</v>
      </c>
      <c r="E15" s="92">
        <f>SUM(E16:E17)</f>
        <v>4516225672</v>
      </c>
      <c r="F15" s="92">
        <f>SUM(F16:F17)</f>
        <v>43248991000</v>
      </c>
    </row>
    <row r="16" spans="1:6" ht="16.5" customHeight="1">
      <c r="A16" s="34"/>
      <c r="B16" s="25" t="s">
        <v>58</v>
      </c>
      <c r="C16" s="95">
        <v>40197378000</v>
      </c>
      <c r="D16" s="95">
        <v>35737286555</v>
      </c>
      <c r="E16" s="103">
        <f>C16-D16</f>
        <v>4460091445</v>
      </c>
      <c r="F16" s="95">
        <v>41436699000</v>
      </c>
    </row>
    <row r="17" spans="1:6" ht="16.5" customHeight="1">
      <c r="A17" s="34"/>
      <c r="B17" s="25" t="s">
        <v>59</v>
      </c>
      <c r="C17" s="95">
        <v>1629216000</v>
      </c>
      <c r="D17" s="95">
        <v>1573081773</v>
      </c>
      <c r="E17" s="103">
        <f>C17-D17</f>
        <v>56134227</v>
      </c>
      <c r="F17" s="95">
        <v>1812292000</v>
      </c>
    </row>
    <row r="18" spans="1:6" ht="16.5" customHeight="1">
      <c r="A18" s="34"/>
      <c r="B18" s="25"/>
      <c r="C18" s="95"/>
      <c r="D18" s="95"/>
      <c r="E18" s="95"/>
      <c r="F18" s="95"/>
    </row>
    <row r="19" spans="1:6" ht="16.5" customHeight="1">
      <c r="A19" s="157" t="s">
        <v>60</v>
      </c>
      <c r="B19" s="149"/>
      <c r="C19" s="92">
        <f>SUM(C20)</f>
        <v>943227000</v>
      </c>
      <c r="D19" s="92">
        <f>SUM(D20)</f>
        <v>943227000</v>
      </c>
      <c r="E19" s="104">
        <f>SUM(E20)</f>
        <v>0</v>
      </c>
      <c r="F19" s="92">
        <f>SUM(F20)</f>
        <v>389431000</v>
      </c>
    </row>
    <row r="20" spans="1:6" ht="16.5" customHeight="1">
      <c r="A20" s="56"/>
      <c r="B20" s="25" t="s">
        <v>60</v>
      </c>
      <c r="C20" s="95">
        <v>943227000</v>
      </c>
      <c r="D20" s="95">
        <v>943227000</v>
      </c>
      <c r="E20" s="104">
        <f>C20-D20</f>
        <v>0</v>
      </c>
      <c r="F20" s="95">
        <v>389431000</v>
      </c>
    </row>
    <row r="21" spans="1:6" ht="16.5" customHeight="1">
      <c r="A21" s="56"/>
      <c r="B21" s="25"/>
      <c r="C21" s="95"/>
      <c r="D21" s="95"/>
      <c r="E21" s="95"/>
      <c r="F21" s="95"/>
    </row>
    <row r="22" spans="1:6" ht="16.5" customHeight="1">
      <c r="A22" s="157" t="s">
        <v>61</v>
      </c>
      <c r="B22" s="149"/>
      <c r="C22" s="92">
        <f>SUM(C23:C26)</f>
        <v>2623413000</v>
      </c>
      <c r="D22" s="92">
        <f>SUM(D23:D26)</f>
        <v>2291006294</v>
      </c>
      <c r="E22" s="92">
        <f>SUM(E23:E26)</f>
        <v>332406706</v>
      </c>
      <c r="F22" s="92">
        <f>SUM(F23:F26)</f>
        <v>2617600000</v>
      </c>
    </row>
    <row r="23" spans="1:6" ht="16.5" customHeight="1">
      <c r="A23" s="56"/>
      <c r="B23" s="69" t="s">
        <v>62</v>
      </c>
      <c r="C23" s="95">
        <v>1475021000</v>
      </c>
      <c r="D23" s="95">
        <v>1162652874</v>
      </c>
      <c r="E23" s="103">
        <f>C23-D23</f>
        <v>312368126</v>
      </c>
      <c r="F23" s="95">
        <v>1467885000</v>
      </c>
    </row>
    <row r="24" spans="1:6" ht="16.5" customHeight="1">
      <c r="A24" s="56"/>
      <c r="B24" s="25" t="s">
        <v>63</v>
      </c>
      <c r="C24" s="95">
        <v>723677000</v>
      </c>
      <c r="D24" s="95">
        <v>712483773</v>
      </c>
      <c r="E24" s="103">
        <f>C24-D24</f>
        <v>11193227</v>
      </c>
      <c r="F24" s="95">
        <v>718582000</v>
      </c>
    </row>
    <row r="25" spans="1:6" ht="16.5" customHeight="1">
      <c r="A25" s="56"/>
      <c r="B25" s="25" t="s">
        <v>64</v>
      </c>
      <c r="C25" s="95">
        <v>421181000</v>
      </c>
      <c r="D25" s="95">
        <v>413046529</v>
      </c>
      <c r="E25" s="103">
        <f>C25-D25</f>
        <v>8134471</v>
      </c>
      <c r="F25" s="95">
        <v>427599000</v>
      </c>
    </row>
    <row r="26" spans="1:6" ht="16.5" customHeight="1">
      <c r="A26" s="56"/>
      <c r="B26" s="25" t="s">
        <v>65</v>
      </c>
      <c r="C26" s="95">
        <v>3534000</v>
      </c>
      <c r="D26" s="95">
        <v>2823118</v>
      </c>
      <c r="E26" s="103">
        <f>C26-D26</f>
        <v>710882</v>
      </c>
      <c r="F26" s="95">
        <v>3534000</v>
      </c>
    </row>
    <row r="27" spans="1:6" ht="16.5" customHeight="1">
      <c r="A27" s="56"/>
      <c r="B27" s="25"/>
      <c r="C27" s="95"/>
      <c r="D27" s="95"/>
      <c r="E27" s="95"/>
      <c r="F27" s="95"/>
    </row>
    <row r="28" spans="1:6" ht="16.5" customHeight="1">
      <c r="A28" s="157" t="s">
        <v>19</v>
      </c>
      <c r="B28" s="149"/>
      <c r="C28" s="92">
        <f>SUM(C29:C32)</f>
        <v>879808000</v>
      </c>
      <c r="D28" s="92">
        <f>SUM(D29:D32)</f>
        <v>878732739</v>
      </c>
      <c r="E28" s="92">
        <f>SUM(E29:E32)</f>
        <v>1075261</v>
      </c>
      <c r="F28" s="92">
        <f>SUM(F29:F32)</f>
        <v>12006000</v>
      </c>
    </row>
    <row r="29" spans="1:6" ht="16.5" customHeight="1">
      <c r="A29" s="53"/>
      <c r="B29" s="25" t="s">
        <v>66</v>
      </c>
      <c r="C29" s="95">
        <v>242463000</v>
      </c>
      <c r="D29" s="95">
        <v>241390236</v>
      </c>
      <c r="E29" s="103">
        <f>C29-D29</f>
        <v>1072764</v>
      </c>
      <c r="F29" s="95">
        <v>12003000</v>
      </c>
    </row>
    <row r="30" spans="1:6" s="65" customFormat="1" ht="16.5" customHeight="1">
      <c r="A30" s="55"/>
      <c r="B30" s="25" t="s">
        <v>5</v>
      </c>
      <c r="C30" s="95">
        <v>1000</v>
      </c>
      <c r="D30" s="105">
        <v>0</v>
      </c>
      <c r="E30" s="103">
        <f>C30-D30</f>
        <v>1000</v>
      </c>
      <c r="F30" s="95">
        <v>1000</v>
      </c>
    </row>
    <row r="31" spans="1:6" s="65" customFormat="1" ht="16.5" customHeight="1">
      <c r="A31" s="67"/>
      <c r="B31" s="25" t="s">
        <v>49</v>
      </c>
      <c r="C31" s="106">
        <v>1000</v>
      </c>
      <c r="D31" s="105">
        <v>0</v>
      </c>
      <c r="E31" s="103">
        <f>C31-D31</f>
        <v>1000</v>
      </c>
      <c r="F31" s="106">
        <v>1000</v>
      </c>
    </row>
    <row r="32" spans="1:6" ht="16.5" customHeight="1">
      <c r="A32" s="67"/>
      <c r="B32" s="25" t="s">
        <v>67</v>
      </c>
      <c r="C32" s="106">
        <v>637343000</v>
      </c>
      <c r="D32" s="107">
        <v>637342503</v>
      </c>
      <c r="E32" s="103">
        <f>C32-D32</f>
        <v>497</v>
      </c>
      <c r="F32" s="106">
        <v>1000</v>
      </c>
    </row>
    <row r="33" spans="1:6" ht="16.5" customHeight="1">
      <c r="A33" s="34"/>
      <c r="B33" s="68"/>
      <c r="C33" s="106"/>
      <c r="D33" s="108"/>
      <c r="E33" s="95"/>
      <c r="F33" s="106"/>
    </row>
    <row r="34" spans="1:6" ht="16.5" customHeight="1">
      <c r="A34" s="157" t="s">
        <v>68</v>
      </c>
      <c r="B34" s="149"/>
      <c r="C34" s="91">
        <f>SUM(C35)</f>
        <v>160503000</v>
      </c>
      <c r="D34" s="91">
        <f>SUM(D35)</f>
        <v>0</v>
      </c>
      <c r="E34" s="92">
        <f>SUM(E35)</f>
        <v>160503000</v>
      </c>
      <c r="F34" s="109">
        <f>SUM(F35)</f>
        <v>200000000</v>
      </c>
    </row>
    <row r="35" spans="1:6" s="9" customFormat="1" ht="16.5" customHeight="1">
      <c r="A35" s="54"/>
      <c r="B35" s="27" t="s">
        <v>68</v>
      </c>
      <c r="C35" s="110">
        <v>160503000</v>
      </c>
      <c r="D35" s="111">
        <v>0</v>
      </c>
      <c r="E35" s="100">
        <f>C35-D35</f>
        <v>160503000</v>
      </c>
      <c r="F35" s="112">
        <v>200000000</v>
      </c>
    </row>
    <row r="36" ht="13.5">
      <c r="A36" s="28" t="s">
        <v>36</v>
      </c>
    </row>
  </sheetData>
  <sheetProtection/>
  <mergeCells count="9">
    <mergeCell ref="A19:B19"/>
    <mergeCell ref="A22:B22"/>
    <mergeCell ref="A28:B28"/>
    <mergeCell ref="A34:B34"/>
    <mergeCell ref="A5:B6"/>
    <mergeCell ref="C5:E5"/>
    <mergeCell ref="A7:B7"/>
    <mergeCell ref="A9:B9"/>
    <mergeCell ref="A15:B15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39"/>
  <sheetViews>
    <sheetView zoomScalePageLayoutView="0" workbookViewId="0" topLeftCell="A19">
      <selection activeCell="J39" sqref="J39"/>
    </sheetView>
  </sheetViews>
  <sheetFormatPr defaultColWidth="9.00390625" defaultRowHeight="13.5"/>
  <cols>
    <col min="1" max="1" width="3.75390625" style="1" customWidth="1"/>
    <col min="2" max="2" width="21.875" style="1" customWidth="1"/>
    <col min="3" max="6" width="15.75390625" style="1" customWidth="1"/>
    <col min="7" max="7" width="1.625" style="1" customWidth="1"/>
    <col min="8" max="8" width="1.37890625" style="1" customWidth="1"/>
    <col min="9" max="16384" width="9.00390625" style="1" customWidth="1"/>
  </cols>
  <sheetData>
    <row r="1" ht="18.75" customHeight="1">
      <c r="A1" s="74" t="s">
        <v>76</v>
      </c>
    </row>
    <row r="2" spans="1:3" s="88" customFormat="1" ht="18.75" customHeight="1">
      <c r="A2" s="77" t="s">
        <v>45</v>
      </c>
      <c r="B2" s="77"/>
      <c r="C2" s="78"/>
    </row>
    <row r="3" spans="1:6" ht="14.25" customHeight="1" thickBot="1">
      <c r="A3" s="79" t="s">
        <v>17</v>
      </c>
      <c r="B3" s="75"/>
      <c r="C3" s="75"/>
      <c r="D3" s="75"/>
      <c r="E3" s="75"/>
      <c r="F3" s="76"/>
    </row>
    <row r="4" spans="1:9" ht="14.25" customHeight="1" thickTop="1">
      <c r="A4" s="160" t="s">
        <v>0</v>
      </c>
      <c r="B4" s="161"/>
      <c r="C4" s="152" t="e">
        <f>#REF!</f>
        <v>#REF!</v>
      </c>
      <c r="D4" s="153"/>
      <c r="E4" s="154"/>
      <c r="F4" s="52" t="e">
        <f>C4+1</f>
        <v>#REF!</v>
      </c>
      <c r="I4" s="4" t="s">
        <v>50</v>
      </c>
    </row>
    <row r="5" spans="1:6" ht="14.25" customHeight="1">
      <c r="A5" s="162"/>
      <c r="B5" s="163"/>
      <c r="C5" s="80" t="s">
        <v>8</v>
      </c>
      <c r="D5" s="57" t="s">
        <v>31</v>
      </c>
      <c r="E5" s="57" t="s">
        <v>32</v>
      </c>
      <c r="F5" s="24" t="s">
        <v>33</v>
      </c>
    </row>
    <row r="6" spans="1:6" ht="14.25" customHeight="1">
      <c r="A6" s="164" t="s">
        <v>10</v>
      </c>
      <c r="B6" s="165"/>
      <c r="C6" s="90">
        <f>SUM(C8,C11,C14,J13,C17,C20)</f>
        <v>116561000</v>
      </c>
      <c r="D6" s="90">
        <f>SUM(D8,D11,D14,K13,D17,D20,D23)</f>
        <v>113136089</v>
      </c>
      <c r="E6" s="96">
        <f>SUM(E8,E11,E14,L13,E17,E20,E23)</f>
        <v>-3424911</v>
      </c>
      <c r="F6" s="90">
        <f>SUM(F8,F11,F14,M13,F17,F20)</f>
        <v>0</v>
      </c>
    </row>
    <row r="7" spans="1:6" ht="7.5" customHeight="1">
      <c r="A7" s="82"/>
      <c r="B7" s="83"/>
      <c r="C7" s="128"/>
      <c r="D7" s="128"/>
      <c r="E7" s="121"/>
      <c r="F7" s="124"/>
    </row>
    <row r="8" spans="1:6" ht="14.25" customHeight="1">
      <c r="A8" s="158" t="s">
        <v>29</v>
      </c>
      <c r="B8" s="159"/>
      <c r="C8" s="91">
        <f>SUM(C9)</f>
        <v>19200000</v>
      </c>
      <c r="D8" s="91">
        <f>SUM(D9)</f>
        <v>17956900</v>
      </c>
      <c r="E8" s="96">
        <f>SUM(E9)</f>
        <v>-1243100</v>
      </c>
      <c r="F8" s="128">
        <f>SUM(F9)</f>
        <v>0</v>
      </c>
    </row>
    <row r="9" spans="1:6" ht="14.25" customHeight="1">
      <c r="A9" s="87"/>
      <c r="B9" s="84" t="s">
        <v>29</v>
      </c>
      <c r="C9" s="93">
        <v>19200000</v>
      </c>
      <c r="D9" s="93">
        <v>17956900</v>
      </c>
      <c r="E9" s="94">
        <f>D9-C9</f>
        <v>-1243100</v>
      </c>
      <c r="F9" s="97">
        <v>0</v>
      </c>
    </row>
    <row r="10" spans="1:6" ht="7.5" customHeight="1">
      <c r="A10" s="87"/>
      <c r="B10" s="84"/>
      <c r="C10" s="128"/>
      <c r="D10" s="128"/>
      <c r="E10" s="96"/>
      <c r="F10" s="97"/>
    </row>
    <row r="11" spans="1:6" ht="14.25" customHeight="1">
      <c r="A11" s="158" t="s">
        <v>34</v>
      </c>
      <c r="B11" s="159"/>
      <c r="C11" s="91">
        <f>SUM(C12)</f>
        <v>18514000</v>
      </c>
      <c r="D11" s="91">
        <f>SUM(D12)</f>
        <v>16252312</v>
      </c>
      <c r="E11" s="96">
        <f>SUM(E12)</f>
        <v>-2261688</v>
      </c>
      <c r="F11" s="91">
        <f>SUM(F12)</f>
        <v>0</v>
      </c>
    </row>
    <row r="12" spans="1:6" ht="14.25" customHeight="1">
      <c r="A12" s="87"/>
      <c r="B12" s="84" t="s">
        <v>34</v>
      </c>
      <c r="C12" s="93">
        <v>18514000</v>
      </c>
      <c r="D12" s="93">
        <v>16252312</v>
      </c>
      <c r="E12" s="94">
        <f>D12-C12</f>
        <v>-2261688</v>
      </c>
      <c r="F12" s="97">
        <v>0</v>
      </c>
    </row>
    <row r="13" spans="1:6" ht="7.5" customHeight="1">
      <c r="A13" s="87"/>
      <c r="B13" s="84"/>
      <c r="C13" s="128"/>
      <c r="D13" s="128"/>
      <c r="E13" s="96"/>
      <c r="F13" s="97"/>
    </row>
    <row r="14" spans="1:6" ht="14.25" customHeight="1">
      <c r="A14" s="158" t="s">
        <v>3</v>
      </c>
      <c r="B14" s="159"/>
      <c r="C14" s="91">
        <f>SUM(C15)</f>
        <v>12079000</v>
      </c>
      <c r="D14" s="91">
        <f>SUM(D15)</f>
        <v>9768602</v>
      </c>
      <c r="E14" s="96">
        <f>SUM(E15)</f>
        <v>-2310398</v>
      </c>
      <c r="F14" s="91">
        <f>SUM(F15)</f>
        <v>0</v>
      </c>
    </row>
    <row r="15" spans="1:6" ht="14.25" customHeight="1">
      <c r="A15" s="87"/>
      <c r="B15" s="84" t="s">
        <v>4</v>
      </c>
      <c r="C15" s="93">
        <v>12079000</v>
      </c>
      <c r="D15" s="93">
        <v>9768602</v>
      </c>
      <c r="E15" s="94">
        <f>D15-C15</f>
        <v>-2310398</v>
      </c>
      <c r="F15" s="97">
        <v>0</v>
      </c>
    </row>
    <row r="16" spans="1:6" ht="7.5" customHeight="1">
      <c r="A16" s="87"/>
      <c r="B16" s="84"/>
      <c r="C16" s="128"/>
      <c r="D16" s="128"/>
      <c r="E16" s="96"/>
      <c r="F16" s="97"/>
    </row>
    <row r="17" spans="1:6" ht="14.25" customHeight="1">
      <c r="A17" s="158" t="s">
        <v>6</v>
      </c>
      <c r="B17" s="159"/>
      <c r="C17" s="90">
        <f>SUM(C18)</f>
        <v>64200000</v>
      </c>
      <c r="D17" s="90">
        <f>SUM(D18)</f>
        <v>64200593</v>
      </c>
      <c r="E17" s="120">
        <f>SUM(E18)</f>
        <v>593</v>
      </c>
      <c r="F17" s="90">
        <f>SUM(F18)</f>
        <v>0</v>
      </c>
    </row>
    <row r="18" spans="1:6" ht="14.25" customHeight="1">
      <c r="A18" s="86"/>
      <c r="B18" s="84" t="s">
        <v>6</v>
      </c>
      <c r="C18" s="93">
        <v>64200000</v>
      </c>
      <c r="D18" s="93">
        <v>64200593</v>
      </c>
      <c r="E18" s="94">
        <f>D18-C18</f>
        <v>593</v>
      </c>
      <c r="F18" s="97">
        <v>0</v>
      </c>
    </row>
    <row r="19" spans="1:6" ht="7.5" customHeight="1">
      <c r="A19" s="86"/>
      <c r="B19" s="84"/>
      <c r="C19" s="128"/>
      <c r="D19" s="128"/>
      <c r="E19" s="96"/>
      <c r="F19" s="97"/>
    </row>
    <row r="20" spans="1:6" ht="14.25" customHeight="1">
      <c r="A20" s="158" t="s">
        <v>16</v>
      </c>
      <c r="B20" s="159"/>
      <c r="C20" s="91">
        <f>SUM(C21:C21)</f>
        <v>2568000</v>
      </c>
      <c r="D20" s="91">
        <f>SUM(D21:D21)</f>
        <v>3958287</v>
      </c>
      <c r="E20" s="96">
        <f>SUM(E21:E21)</f>
        <v>1390287</v>
      </c>
      <c r="F20" s="91">
        <f>SUM(F21)</f>
        <v>0</v>
      </c>
    </row>
    <row r="21" spans="1:6" ht="14.25" customHeight="1">
      <c r="A21" s="87"/>
      <c r="B21" s="84" t="s">
        <v>16</v>
      </c>
      <c r="C21" s="93">
        <v>2568000</v>
      </c>
      <c r="D21" s="93">
        <v>3958287</v>
      </c>
      <c r="E21" s="94">
        <f>D21-C21</f>
        <v>1390287</v>
      </c>
      <c r="F21" s="97">
        <v>0</v>
      </c>
    </row>
    <row r="22" spans="1:6" ht="7.5" customHeight="1">
      <c r="A22" s="87"/>
      <c r="B22" s="84"/>
      <c r="C22" s="93"/>
      <c r="D22" s="93"/>
      <c r="E22" s="94"/>
      <c r="F22" s="97"/>
    </row>
    <row r="23" spans="1:6" ht="14.25" customHeight="1">
      <c r="A23" s="158" t="s">
        <v>14</v>
      </c>
      <c r="B23" s="159"/>
      <c r="C23" s="91">
        <f>SUM(C24)</f>
        <v>0</v>
      </c>
      <c r="D23" s="91">
        <f>SUM(D24)</f>
        <v>999395</v>
      </c>
      <c r="E23" s="136">
        <f>SUM(E24)</f>
        <v>999395</v>
      </c>
      <c r="F23" s="91">
        <f>SUM(F24)</f>
        <v>0</v>
      </c>
    </row>
    <row r="24" spans="1:6" ht="14.25" customHeight="1">
      <c r="A24" s="89"/>
      <c r="B24" s="135" t="s">
        <v>74</v>
      </c>
      <c r="C24" s="129">
        <v>0</v>
      </c>
      <c r="D24" s="99">
        <v>999395</v>
      </c>
      <c r="E24" s="133">
        <f>D24-C24</f>
        <v>999395</v>
      </c>
      <c r="F24" s="99">
        <v>0</v>
      </c>
    </row>
    <row r="25" spans="1:6" ht="14.25" customHeight="1">
      <c r="A25" s="33" t="s">
        <v>75</v>
      </c>
      <c r="B25" s="137"/>
      <c r="C25" s="97"/>
      <c r="D25" s="97"/>
      <c r="E25" s="132"/>
      <c r="F25" s="97"/>
    </row>
    <row r="26" spans="1:6" ht="14.25" customHeight="1">
      <c r="A26" s="12" t="s">
        <v>70</v>
      </c>
      <c r="B26" s="33"/>
      <c r="C26" s="97"/>
      <c r="D26" s="131"/>
      <c r="E26" s="131"/>
      <c r="F26" s="131"/>
    </row>
    <row r="27" ht="18.75" customHeight="1"/>
    <row r="28" ht="18.75" customHeight="1">
      <c r="A28" s="77" t="s">
        <v>69</v>
      </c>
    </row>
    <row r="29" spans="1:6" ht="14.25" thickBot="1">
      <c r="A29" s="79" t="s">
        <v>17</v>
      </c>
      <c r="B29" s="6"/>
      <c r="C29" s="6"/>
      <c r="D29" s="6"/>
      <c r="E29" s="6"/>
      <c r="F29" s="6"/>
    </row>
    <row r="30" spans="1:9" ht="14.25" customHeight="1" thickTop="1">
      <c r="A30" s="160" t="s">
        <v>0</v>
      </c>
      <c r="B30" s="161"/>
      <c r="C30" s="152" t="e">
        <f>C4</f>
        <v>#REF!</v>
      </c>
      <c r="D30" s="166"/>
      <c r="E30" s="167"/>
      <c r="F30" s="52" t="e">
        <f>F4</f>
        <v>#REF!</v>
      </c>
      <c r="I30" s="4" t="s">
        <v>50</v>
      </c>
    </row>
    <row r="31" spans="1:6" ht="14.25" customHeight="1">
      <c r="A31" s="162"/>
      <c r="B31" s="163"/>
      <c r="C31" s="80" t="s">
        <v>8</v>
      </c>
      <c r="D31" s="80" t="s">
        <v>44</v>
      </c>
      <c r="E31" s="57" t="s">
        <v>32</v>
      </c>
      <c r="F31" s="24" t="s">
        <v>33</v>
      </c>
    </row>
    <row r="32" spans="1:6" ht="14.25" customHeight="1">
      <c r="A32" s="164" t="s">
        <v>10</v>
      </c>
      <c r="B32" s="165"/>
      <c r="C32" s="90">
        <f>SUM(C34,C37)</f>
        <v>116561000</v>
      </c>
      <c r="D32" s="128">
        <f>SUM(D34,D37)</f>
        <v>71696938</v>
      </c>
      <c r="E32" s="128">
        <f>SUM(E34,E37)</f>
        <v>44864062</v>
      </c>
      <c r="F32" s="128">
        <f>SUM(F34,F37)</f>
        <v>0</v>
      </c>
    </row>
    <row r="33" spans="1:6" ht="7.5" customHeight="1">
      <c r="A33" s="82"/>
      <c r="B33" s="83"/>
      <c r="C33" s="93"/>
      <c r="D33" s="122"/>
      <c r="E33" s="122"/>
      <c r="F33" s="97"/>
    </row>
    <row r="34" spans="1:6" ht="14.25" customHeight="1">
      <c r="A34" s="158" t="s">
        <v>18</v>
      </c>
      <c r="B34" s="159"/>
      <c r="C34" s="91">
        <f>SUM(C35)</f>
        <v>73720000</v>
      </c>
      <c r="D34" s="130">
        <f>SUM(D35)</f>
        <v>71696938</v>
      </c>
      <c r="E34" s="130">
        <f>SUM(E35)</f>
        <v>2023062</v>
      </c>
      <c r="F34" s="128">
        <f>SUM(F35)</f>
        <v>0</v>
      </c>
    </row>
    <row r="35" spans="1:6" ht="14.25" customHeight="1">
      <c r="A35" s="87"/>
      <c r="B35" s="84" t="s">
        <v>48</v>
      </c>
      <c r="C35" s="93">
        <v>73720000</v>
      </c>
      <c r="D35" s="122">
        <v>71696938</v>
      </c>
      <c r="E35" s="93">
        <f>C35-D35</f>
        <v>2023062</v>
      </c>
      <c r="F35" s="97">
        <v>0</v>
      </c>
    </row>
    <row r="36" spans="1:6" ht="7.5" customHeight="1">
      <c r="A36" s="87"/>
      <c r="B36" s="84"/>
      <c r="C36" s="93"/>
      <c r="D36" s="122"/>
      <c r="E36" s="122"/>
      <c r="F36" s="97"/>
    </row>
    <row r="37" spans="1:6" ht="14.25" customHeight="1">
      <c r="A37" s="158" t="s">
        <v>20</v>
      </c>
      <c r="B37" s="159"/>
      <c r="C37" s="91">
        <f>SUM(C38)</f>
        <v>42841000</v>
      </c>
      <c r="D37" s="130">
        <f>SUM(D38)</f>
        <v>0</v>
      </c>
      <c r="E37" s="130">
        <f>SUM(E38)</f>
        <v>42841000</v>
      </c>
      <c r="F37" s="128">
        <f>SUM(F38)</f>
        <v>0</v>
      </c>
    </row>
    <row r="38" spans="1:6" ht="14.25" customHeight="1">
      <c r="A38" s="85"/>
      <c r="B38" s="81" t="s">
        <v>20</v>
      </c>
      <c r="C38" s="126">
        <v>42841000</v>
      </c>
      <c r="D38" s="98">
        <v>0</v>
      </c>
      <c r="E38" s="98">
        <f>C38-D38</f>
        <v>42841000</v>
      </c>
      <c r="F38" s="99">
        <v>0</v>
      </c>
    </row>
    <row r="39" spans="1:6" ht="14.25" customHeight="1">
      <c r="A39" s="12"/>
      <c r="B39" s="16"/>
      <c r="C39" s="6"/>
      <c r="D39" s="6"/>
      <c r="E39" s="6"/>
      <c r="F39" s="75"/>
    </row>
  </sheetData>
  <sheetProtection/>
  <mergeCells count="14">
    <mergeCell ref="A23:B23"/>
    <mergeCell ref="A34:B34"/>
    <mergeCell ref="C4:E4"/>
    <mergeCell ref="C30:E30"/>
    <mergeCell ref="A37:B37"/>
    <mergeCell ref="A11:B11"/>
    <mergeCell ref="A14:B14"/>
    <mergeCell ref="A20:B20"/>
    <mergeCell ref="A17:B17"/>
    <mergeCell ref="A4:B5"/>
    <mergeCell ref="A6:B6"/>
    <mergeCell ref="A8:B8"/>
    <mergeCell ref="A30:B31"/>
    <mergeCell ref="A32:B3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saito-chikako</cp:lastModifiedBy>
  <cp:lastPrinted>2020-01-27T08:18:19Z</cp:lastPrinted>
  <dcterms:created xsi:type="dcterms:W3CDTF">2001-07-09T00:00:16Z</dcterms:created>
  <dcterms:modified xsi:type="dcterms:W3CDTF">2021-02-15T07:27:15Z</dcterms:modified>
  <cp:category/>
  <cp:version/>
  <cp:contentType/>
  <cp:contentStatus/>
</cp:coreProperties>
</file>