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firstSheet="1" activeTab="1"/>
  </bookViews>
  <sheets>
    <sheet name="7-21(廃止)" sheetId="1" state="hidden" r:id="rId1"/>
    <sheet name="7-21（1）" sheetId="2" r:id="rId2"/>
    <sheet name="7-21（2）" sheetId="3" r:id="rId3"/>
    <sheet name="7-27(廃止)" sheetId="4" state="hidden" r:id="rId4"/>
  </sheets>
  <definedNames/>
  <calcPr fullCalcOnLoad="1"/>
</workbook>
</file>

<file path=xl/sharedStrings.xml><?xml version="1.0" encoding="utf-8"?>
<sst xmlns="http://schemas.openxmlformats.org/spreadsheetml/2006/main" count="231" uniqueCount="132">
  <si>
    <t>科目</t>
  </si>
  <si>
    <t>-</t>
  </si>
  <si>
    <t>資料：会計管理室会計課「杉並区各会計歳入歳出決算書」</t>
  </si>
  <si>
    <t>スポーツ振興費</t>
  </si>
  <si>
    <t>繰入金</t>
  </si>
  <si>
    <t>一般会計繰入金</t>
  </si>
  <si>
    <t>特別区債</t>
  </si>
  <si>
    <t>公債費</t>
  </si>
  <si>
    <t>繰越金</t>
  </si>
  <si>
    <t>当初予算額</t>
  </si>
  <si>
    <t>予算現額</t>
  </si>
  <si>
    <t>決　算　額</t>
  </si>
  <si>
    <t>総額</t>
  </si>
  <si>
    <t>特別区税</t>
  </si>
  <si>
    <t>地方譲与税</t>
  </si>
  <si>
    <t>利子割交付金</t>
  </si>
  <si>
    <t>配当割交付金</t>
  </si>
  <si>
    <t>地方消費税交付金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</si>
  <si>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</si>
  <si>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</si>
  <si>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</si>
  <si>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</si>
  <si>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</si>
  <si>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</si>
  <si>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</si>
  <si>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</si>
  <si>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寄附金</t>
  </si>
  <si>
    <t>諸収入</t>
  </si>
  <si>
    <t>（単位　円）</t>
  </si>
  <si>
    <t>議会費</t>
  </si>
  <si>
    <t>総務費</t>
  </si>
  <si>
    <t>生活経済費</t>
  </si>
  <si>
    <t>保健福祉費</t>
  </si>
  <si>
    <t>都市整備費</t>
  </si>
  <si>
    <t>環境清掃費</t>
  </si>
  <si>
    <t>教育費</t>
  </si>
  <si>
    <t>職員費</t>
  </si>
  <si>
    <t>諸支出金</t>
  </si>
  <si>
    <t>予備費</t>
  </si>
  <si>
    <t>総額</t>
  </si>
  <si>
    <t>総務費</t>
  </si>
  <si>
    <t>予備費</t>
  </si>
  <si>
    <t>(1)　歳入　　</t>
  </si>
  <si>
    <t>(2)　歳出　　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</si>
  <si>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</si>
  <si>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</si>
  <si>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</si>
  <si>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</si>
  <si>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</si>
  <si>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予算現額</t>
  </si>
  <si>
    <t>収入済額</t>
  </si>
  <si>
    <t>差　　額</t>
  </si>
  <si>
    <t>当初予算額(1)</t>
  </si>
  <si>
    <t>特別区民税</t>
  </si>
  <si>
    <t>軽自動車税</t>
  </si>
  <si>
    <t>特別区たばこ税</t>
  </si>
  <si>
    <t>入湯税</t>
  </si>
  <si>
    <t>地方揮発油譲与税</t>
  </si>
  <si>
    <t>自動車重量譲与税</t>
  </si>
  <si>
    <t>配当割交付金</t>
  </si>
  <si>
    <t>株式等譲渡所得割交付金</t>
  </si>
  <si>
    <t>特別区財政交付金</t>
  </si>
  <si>
    <t>特別区財政調整交付金</t>
  </si>
  <si>
    <t>負担金</t>
  </si>
  <si>
    <t>使用料</t>
  </si>
  <si>
    <t>手数料</t>
  </si>
  <si>
    <t>国庫負担金</t>
  </si>
  <si>
    <t>国庫補助金</t>
  </si>
  <si>
    <t>国庫委託金</t>
  </si>
  <si>
    <t>都負担金</t>
  </si>
  <si>
    <t>都補助金</t>
  </si>
  <si>
    <t>都委託金</t>
  </si>
  <si>
    <t>財産運用収入</t>
  </si>
  <si>
    <t>財産売払収入</t>
  </si>
  <si>
    <t>基金繰入金</t>
  </si>
  <si>
    <t>特別会計繰入金</t>
  </si>
  <si>
    <t>延滞金、加算金及び過料</t>
  </si>
  <si>
    <t>特別区預金利子</t>
  </si>
  <si>
    <t>貸付金元利収入</t>
  </si>
  <si>
    <t>受託事業収入</t>
  </si>
  <si>
    <t>施設賄費収入</t>
  </si>
  <si>
    <t>収益事業収入</t>
  </si>
  <si>
    <t>雑入</t>
  </si>
  <si>
    <t>7-23　一般会計平成28年度決算額及び平成29年度当初予算額（つづき）　</t>
  </si>
  <si>
    <t>支出済額</t>
  </si>
  <si>
    <t>政策経営費</t>
  </si>
  <si>
    <t>会計管理費</t>
  </si>
  <si>
    <t>選挙費</t>
  </si>
  <si>
    <t>監査委員費</t>
  </si>
  <si>
    <t>区民生活費</t>
  </si>
  <si>
    <t>徴税費</t>
  </si>
  <si>
    <t>統計調査費</t>
  </si>
  <si>
    <t>戸籍住民基本台帳費</t>
  </si>
  <si>
    <t>産業経済費</t>
  </si>
  <si>
    <t>社会福祉費</t>
  </si>
  <si>
    <t>児童福祉費</t>
  </si>
  <si>
    <t>生活保護費</t>
  </si>
  <si>
    <t>国民年金費</t>
  </si>
  <si>
    <t>保健衛生費</t>
  </si>
  <si>
    <t>都市計画費</t>
  </si>
  <si>
    <t>土木管理費</t>
  </si>
  <si>
    <t>土木建設費</t>
  </si>
  <si>
    <t>緑化費</t>
  </si>
  <si>
    <t>教育総務費</t>
  </si>
  <si>
    <t>小学校費</t>
  </si>
  <si>
    <t>中学校費</t>
  </si>
  <si>
    <t>幼稚園費</t>
  </si>
  <si>
    <t>社会教育費</t>
  </si>
  <si>
    <t>競馬組合分担金</t>
  </si>
  <si>
    <t>小切手支払未済償還金</t>
  </si>
  <si>
    <t>(1)　歳入</t>
  </si>
  <si>
    <t>総務管理費</t>
  </si>
  <si>
    <r>
      <rPr>
        <sz val="10.5"/>
        <color indexed="10"/>
        <rFont val="ＭＳ Ｐ明朝"/>
        <family val="1"/>
      </rPr>
      <t>←9-1入力で自動計算される</t>
    </r>
  </si>
  <si>
    <t>(2)　歳出</t>
  </si>
  <si>
    <t>資料：政策経営部財政課｢杉並区予算・同説明書」</t>
  </si>
  <si>
    <t>(1)　歳入　</t>
  </si>
  <si>
    <t>※7-27から自動計算</t>
  </si>
  <si>
    <t>※7-27から入力処理</t>
  </si>
  <si>
    <t>財産売払収入</t>
  </si>
  <si>
    <t>注：30年度より廃止</t>
  </si>
  <si>
    <t>資料：会計管理室会計課「杉並区各会計歳入歳出決算書」、(1)政策経営部財政課「杉並区予算」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</si>
  <si>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</si>
  <si>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問題あって、廃止予算のため掲載なし　令和元年版より</t>
  </si>
  <si>
    <t>森林環境譲与税</t>
  </si>
  <si>
    <t>自動車環境性能割交付金</t>
  </si>
  <si>
    <t>-</t>
  </si>
  <si>
    <t>令和元年度</t>
  </si>
  <si>
    <t>令和2年度</t>
  </si>
  <si>
    <t>地方道路譲与税</t>
  </si>
  <si>
    <t>子ども・子育て支援臨時交付金</t>
  </si>
  <si>
    <t>-</t>
  </si>
  <si>
    <t>7-21　一般会計令和元年度決算額及び令和２年度当初予算額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</si>
</sst>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b/>
      <sz val="14"/>
      <color indexed="9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ＭＳ Ｐ明朝"/>
      <family val="1"/>
    </font>
    <font>
      <b/>
      <sz val="14"/>
      <color theme="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/>
      <top style="thin"/>
      <bottom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86" fontId="17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distributed"/>
    </xf>
    <xf numFmtId="0" fontId="17" fillId="0" borderId="14" xfId="0" applyFont="1" applyBorder="1" applyAlignment="1">
      <alignment horizontal="distributed" vertical="top"/>
    </xf>
    <xf numFmtId="0" fontId="6" fillId="33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61" fillId="12" borderId="10" xfId="0" applyFont="1" applyFill="1" applyBorder="1" applyAlignment="1">
      <alignment horizontal="distributed" vertical="center"/>
    </xf>
    <xf numFmtId="0" fontId="61" fillId="12" borderId="11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2" fillId="0" borderId="0" xfId="0" applyFont="1" applyAlignment="1">
      <alignment/>
    </xf>
    <xf numFmtId="0" fontId="61" fillId="33" borderId="10" xfId="0" applyFont="1" applyFill="1" applyBorder="1" applyAlignment="1">
      <alignment horizontal="distributed" vertical="center"/>
    </xf>
    <xf numFmtId="0" fontId="61" fillId="33" borderId="11" xfId="0" applyFont="1" applyFill="1" applyBorder="1" applyAlignment="1">
      <alignment horizontal="distributed" vertical="center"/>
    </xf>
    <xf numFmtId="185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top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11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0" fontId="18" fillId="0" borderId="13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vertical="center"/>
    </xf>
    <xf numFmtId="0" fontId="18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7" fillId="0" borderId="19" xfId="0" applyFont="1" applyBorder="1" applyAlignment="1">
      <alignment/>
    </xf>
    <xf numFmtId="187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178" fontId="17" fillId="0" borderId="0" xfId="0" applyNumberFormat="1" applyFont="1" applyAlignment="1">
      <alignment horizontal="right" vertical="center"/>
    </xf>
    <xf numFmtId="177" fontId="17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87" fontId="17" fillId="0" borderId="0" xfId="0" applyNumberFormat="1" applyFont="1" applyFill="1" applyBorder="1" applyAlignment="1">
      <alignment horizontal="right" vertical="center"/>
    </xf>
    <xf numFmtId="187" fontId="17" fillId="0" borderId="19" xfId="0" applyNumberFormat="1" applyFont="1" applyBorder="1" applyAlignment="1">
      <alignment horizontal="right" vertical="center"/>
    </xf>
    <xf numFmtId="187" fontId="17" fillId="0" borderId="19" xfId="0" applyNumberFormat="1" applyFont="1" applyFill="1" applyBorder="1" applyAlignment="1">
      <alignment horizontal="right" vertical="center"/>
    </xf>
    <xf numFmtId="177" fontId="17" fillId="0" borderId="1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78" fontId="17" fillId="0" borderId="19" xfId="0" applyNumberFormat="1" applyFont="1" applyBorder="1" applyAlignment="1">
      <alignment horizontal="right" vertical="center"/>
    </xf>
    <xf numFmtId="178" fontId="18" fillId="0" borderId="0" xfId="0" applyNumberFormat="1" applyFont="1" applyFill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187" fontId="18" fillId="0" borderId="0" xfId="0" applyNumberFormat="1" applyFont="1" applyFill="1" applyAlignment="1">
      <alignment vertical="center"/>
    </xf>
    <xf numFmtId="187" fontId="17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Fill="1" applyAlignment="1">
      <alignment horizontal="right"/>
    </xf>
    <xf numFmtId="187" fontId="18" fillId="0" borderId="0" xfId="0" applyNumberFormat="1" applyFont="1" applyFill="1" applyBorder="1" applyAlignment="1">
      <alignment horizontal="right"/>
    </xf>
    <xf numFmtId="187" fontId="17" fillId="0" borderId="0" xfId="0" applyNumberFormat="1" applyFont="1" applyFill="1" applyAlignment="1">
      <alignment horizontal="right" vertical="center"/>
    </xf>
    <xf numFmtId="187" fontId="17" fillId="0" borderId="12" xfId="0" applyNumberFormat="1" applyFont="1" applyBorder="1" applyAlignment="1">
      <alignment horizontal="right" vertical="center"/>
    </xf>
    <xf numFmtId="187" fontId="17" fillId="0" borderId="19" xfId="0" applyNumberFormat="1" applyFont="1" applyBorder="1" applyAlignment="1">
      <alignment horizontal="right" vertical="top"/>
    </xf>
    <xf numFmtId="187" fontId="18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Fill="1" applyAlignment="1">
      <alignment horizontal="distributed" vertical="center"/>
    </xf>
    <xf numFmtId="187" fontId="17" fillId="0" borderId="12" xfId="0" applyNumberFormat="1" applyFont="1" applyFill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7" fillId="0" borderId="0" xfId="0" applyNumberFormat="1" applyFont="1" applyBorder="1" applyAlignment="1">
      <alignment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19" xfId="0" applyNumberFormat="1" applyFont="1" applyFill="1" applyBorder="1" applyAlignment="1">
      <alignment horizontal="right" vertical="center"/>
    </xf>
    <xf numFmtId="0" fontId="63" fillId="0" borderId="0" xfId="0" applyFont="1" applyAlignment="1">
      <alignment vertical="center"/>
    </xf>
    <xf numFmtId="0" fontId="17" fillId="0" borderId="14" xfId="0" applyFont="1" applyBorder="1" applyAlignment="1">
      <alignment horizontal="distributed" vertical="distributed"/>
    </xf>
    <xf numFmtId="181" fontId="18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distributed" vertical="distributed"/>
    </xf>
    <xf numFmtId="0" fontId="18" fillId="0" borderId="13" xfId="0" applyFont="1" applyFill="1" applyBorder="1" applyAlignment="1">
      <alignment horizontal="distributed" vertical="center"/>
    </xf>
    <xf numFmtId="0" fontId="64" fillId="0" borderId="0" xfId="0" applyFont="1" applyFill="1" applyAlignment="1" quotePrefix="1">
      <alignment horizontal="left" vertical="center"/>
    </xf>
    <xf numFmtId="0" fontId="4" fillId="0" borderId="0" xfId="0" applyFont="1" applyFill="1" applyAlignment="1" quotePrefix="1">
      <alignment vertical="center"/>
    </xf>
    <xf numFmtId="0" fontId="11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distributed" vertical="center"/>
    </xf>
    <xf numFmtId="187" fontId="17" fillId="0" borderId="21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left" vertical="center"/>
    </xf>
    <xf numFmtId="187" fontId="17" fillId="0" borderId="0" xfId="0" applyNumberFormat="1" applyFont="1" applyBorder="1" applyAlignment="1">
      <alignment horizontal="right" vertical="top"/>
    </xf>
    <xf numFmtId="0" fontId="4" fillId="0" borderId="0" xfId="0" applyFont="1" applyFill="1" applyAlignment="1" quotePrefix="1">
      <alignment horizontal="left" vertical="center"/>
    </xf>
    <xf numFmtId="0" fontId="19" fillId="0" borderId="13" xfId="0" applyFont="1" applyBorder="1" applyAlignment="1">
      <alignment horizontal="distributed" vertical="center"/>
    </xf>
    <xf numFmtId="0" fontId="17" fillId="0" borderId="22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186" fontId="17" fillId="0" borderId="18" xfId="0" applyNumberFormat="1" applyFont="1" applyBorder="1" applyAlignment="1">
      <alignment horizontal="center" vertical="center"/>
    </xf>
    <xf numFmtId="186" fontId="17" fillId="0" borderId="16" xfId="0" applyNumberFormat="1" applyFont="1" applyBorder="1" applyAlignment="1">
      <alignment horizontal="center" vertical="center"/>
    </xf>
    <xf numFmtId="186" fontId="65" fillId="12" borderId="19" xfId="0" applyNumberFormat="1" applyFont="1" applyFill="1" applyBorder="1" applyAlignment="1">
      <alignment horizontal="center"/>
    </xf>
    <xf numFmtId="0" fontId="65" fillId="12" borderId="19" xfId="0" applyFont="1" applyFill="1" applyBorder="1" applyAlignment="1">
      <alignment horizontal="center"/>
    </xf>
    <xf numFmtId="186" fontId="65" fillId="33" borderId="19" xfId="0" applyNumberFormat="1" applyFont="1" applyFill="1" applyBorder="1" applyAlignment="1">
      <alignment horizontal="center"/>
    </xf>
    <xf numFmtId="0" fontId="65" fillId="33" borderId="19" xfId="0" applyFont="1" applyFill="1" applyBorder="1" applyAlignment="1">
      <alignment horizontal="center"/>
    </xf>
    <xf numFmtId="0" fontId="18" fillId="0" borderId="0" xfId="0" applyFont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7" fillId="0" borderId="23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18" fillId="0" borderId="24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13" xfId="0" applyFont="1" applyFill="1" applyBorder="1" applyAlignment="1">
      <alignment horizontal="distributed" vertical="center"/>
    </xf>
    <xf numFmtId="0" fontId="17" fillId="0" borderId="23" xfId="0" applyFont="1" applyFill="1" applyBorder="1" applyAlignment="1">
      <alignment horizontal="distributed" vertical="center"/>
    </xf>
    <xf numFmtId="0" fontId="17" fillId="0" borderId="22" xfId="0" applyFont="1" applyFill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8" fillId="0" borderId="24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186" fontId="17" fillId="0" borderId="18" xfId="0" applyNumberFormat="1" applyFont="1" applyBorder="1" applyAlignment="1">
      <alignment horizontal="center" vertical="center"/>
    </xf>
    <xf numFmtId="186" fontId="17" fillId="0" borderId="16" xfId="0" applyNumberFormat="1" applyFont="1" applyBorder="1" applyAlignment="1">
      <alignment horizontal="center" vertical="center"/>
    </xf>
    <xf numFmtId="186" fontId="17" fillId="0" borderId="25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distributed"/>
    </xf>
    <xf numFmtId="0" fontId="18" fillId="0" borderId="17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7.625" style="7" customWidth="1"/>
    <col min="8" max="8" width="15.00390625" style="7" customWidth="1"/>
    <col min="9" max="11" width="14.125" style="7" customWidth="1"/>
    <col min="12" max="12" width="3.50390625" style="7" customWidth="1"/>
    <col min="13" max="14" width="12.125" style="7" customWidth="1"/>
    <col min="15" max="16384" width="9.00390625" style="7" customWidth="1"/>
  </cols>
  <sheetData>
    <row r="1" spans="1:3" s="106" customFormat="1" ht="27.75" customHeight="1">
      <c r="A1" s="106" t="s">
        <v>117</v>
      </c>
      <c r="C1" s="106" t="s">
        <v>122</v>
      </c>
    </row>
    <row r="2" spans="1:8" ht="16.5" customHeight="1">
      <c r="A2" s="11" t="s">
        <v>44</v>
      </c>
      <c r="B2" s="11"/>
      <c r="C2" s="11"/>
      <c r="D2" s="11"/>
      <c r="E2" s="11"/>
      <c r="F2" s="11"/>
      <c r="H2" s="5"/>
    </row>
    <row r="3" spans="1:13" s="13" customFormat="1" ht="16.5" customHeight="1">
      <c r="A3" s="15" t="s">
        <v>115</v>
      </c>
      <c r="B3" s="35"/>
      <c r="C3" s="35"/>
      <c r="D3" s="39"/>
      <c r="E3" s="1"/>
      <c r="F3" s="1"/>
      <c r="H3" s="18"/>
      <c r="I3" s="7"/>
      <c r="M3" s="13" t="s">
        <v>116</v>
      </c>
    </row>
    <row r="4" spans="1:6" s="8" customFormat="1" ht="14.25" customHeight="1" thickBot="1">
      <c r="A4" s="10" t="s">
        <v>28</v>
      </c>
      <c r="E4" s="1"/>
      <c r="F4" s="1"/>
    </row>
    <row r="5" spans="1:14" s="8" customFormat="1" ht="14.25" customHeight="1" thickTop="1">
      <c r="A5" s="120" t="s">
        <v>0</v>
      </c>
      <c r="B5" s="122" t="e">
        <f>#REF!</f>
        <v>#REF!</v>
      </c>
      <c r="C5" s="123"/>
      <c r="D5" s="123"/>
      <c r="E5" s="122" t="e">
        <f>B5+1</f>
        <v>#REF!</v>
      </c>
      <c r="F5" s="123"/>
      <c r="G5" s="120" t="s">
        <v>0</v>
      </c>
      <c r="H5" s="31" t="e">
        <f>B5+1</f>
        <v>#REF!</v>
      </c>
      <c r="I5" s="122" t="e">
        <f>B5+2</f>
        <v>#REF!</v>
      </c>
      <c r="J5" s="123"/>
      <c r="K5" s="123"/>
      <c r="L5" s="1"/>
      <c r="M5" s="124" t="e">
        <f>I5</f>
        <v>#REF!</v>
      </c>
      <c r="N5" s="125"/>
    </row>
    <row r="6" spans="1:14" s="8" customFormat="1" ht="14.25" customHeight="1">
      <c r="A6" s="121"/>
      <c r="B6" s="19" t="s">
        <v>9</v>
      </c>
      <c r="C6" s="19" t="s">
        <v>10</v>
      </c>
      <c r="D6" s="20" t="s">
        <v>11</v>
      </c>
      <c r="E6" s="19" t="s">
        <v>9</v>
      </c>
      <c r="F6" s="20" t="s">
        <v>10</v>
      </c>
      <c r="G6" s="121"/>
      <c r="H6" s="30" t="s">
        <v>11</v>
      </c>
      <c r="I6" s="19" t="s">
        <v>9</v>
      </c>
      <c r="J6" s="19" t="s">
        <v>10</v>
      </c>
      <c r="K6" s="20" t="s">
        <v>11</v>
      </c>
      <c r="L6" s="1"/>
      <c r="M6" s="36" t="s">
        <v>45</v>
      </c>
      <c r="N6" s="37" t="s">
        <v>46</v>
      </c>
    </row>
    <row r="7" spans="1:14" s="8" customFormat="1" ht="14.25" customHeight="1">
      <c r="A7" s="32" t="s">
        <v>39</v>
      </c>
      <c r="B7" s="94">
        <v>120637000</v>
      </c>
      <c r="C7" s="94">
        <v>127929000</v>
      </c>
      <c r="D7" s="94">
        <v>121796636</v>
      </c>
      <c r="E7" s="94">
        <v>106500000</v>
      </c>
      <c r="F7" s="94">
        <v>116561000</v>
      </c>
      <c r="G7" s="32" t="s">
        <v>39</v>
      </c>
      <c r="H7" s="95">
        <v>113136089</v>
      </c>
      <c r="I7" s="94"/>
      <c r="J7" s="94"/>
      <c r="K7" s="94"/>
      <c r="L7" s="1"/>
      <c r="M7" s="38">
        <f>SUM(M8:M12)</f>
        <v>116561000</v>
      </c>
      <c r="N7" s="38">
        <f>SUM(N8:N13)</f>
        <v>113136089</v>
      </c>
    </row>
    <row r="8" spans="1:14" s="8" customFormat="1" ht="14.25" customHeight="1">
      <c r="A8" s="22" t="s">
        <v>47</v>
      </c>
      <c r="B8" s="77">
        <v>19800000</v>
      </c>
      <c r="C8" s="96">
        <v>19800000</v>
      </c>
      <c r="D8" s="96">
        <v>18919300</v>
      </c>
      <c r="E8" s="77">
        <v>19200000</v>
      </c>
      <c r="F8" s="77">
        <v>19200000</v>
      </c>
      <c r="G8" s="22" t="s">
        <v>47</v>
      </c>
      <c r="H8" s="92">
        <v>17956900</v>
      </c>
      <c r="I8" s="77"/>
      <c r="J8" s="77"/>
      <c r="K8" s="77"/>
      <c r="L8" s="1"/>
      <c r="M8" s="38">
        <f>'7-27(廃止)'!C8</f>
        <v>19200000</v>
      </c>
      <c r="N8" s="38">
        <f>'7-27(廃止)'!D8</f>
        <v>17956900</v>
      </c>
    </row>
    <row r="9" spans="1:14" s="8" customFormat="1" ht="14.25" customHeight="1">
      <c r="A9" s="22" t="s">
        <v>48</v>
      </c>
      <c r="B9" s="77">
        <v>19506000</v>
      </c>
      <c r="C9" s="96">
        <v>19506000</v>
      </c>
      <c r="D9" s="96">
        <v>15644693</v>
      </c>
      <c r="E9" s="77">
        <v>18514000</v>
      </c>
      <c r="F9" s="77">
        <v>18514000</v>
      </c>
      <c r="G9" s="22" t="s">
        <v>48</v>
      </c>
      <c r="H9" s="92">
        <v>16252312</v>
      </c>
      <c r="I9" s="77"/>
      <c r="J9" s="77"/>
      <c r="K9" s="77"/>
      <c r="L9" s="1"/>
      <c r="M9" s="38">
        <f>'7-27(廃止)'!C11</f>
        <v>18514000</v>
      </c>
      <c r="N9" s="38">
        <f>'7-27(廃止)'!D11</f>
        <v>16252312</v>
      </c>
    </row>
    <row r="10" spans="1:14" s="8" customFormat="1" ht="14.25" customHeight="1">
      <c r="A10" s="22" t="s">
        <v>4</v>
      </c>
      <c r="B10" s="77">
        <v>13305000</v>
      </c>
      <c r="C10" s="96">
        <v>13305000</v>
      </c>
      <c r="D10" s="96">
        <v>11780000</v>
      </c>
      <c r="E10" s="77">
        <v>12079000</v>
      </c>
      <c r="F10" s="77">
        <v>12079000</v>
      </c>
      <c r="G10" s="22" t="s">
        <v>4</v>
      </c>
      <c r="H10" s="92">
        <v>9768602</v>
      </c>
      <c r="I10" s="77"/>
      <c r="J10" s="77"/>
      <c r="K10" s="77"/>
      <c r="L10" s="1"/>
      <c r="M10" s="38">
        <f>'7-27(廃止)'!C14</f>
        <v>12079000</v>
      </c>
      <c r="N10" s="38">
        <f>'7-27(廃止)'!D14</f>
        <v>9768602</v>
      </c>
    </row>
    <row r="11" spans="1:14" s="8" customFormat="1" ht="14.25" customHeight="1">
      <c r="A11" s="22" t="s">
        <v>8</v>
      </c>
      <c r="B11" s="77">
        <v>67816000</v>
      </c>
      <c r="C11" s="96">
        <v>75108000</v>
      </c>
      <c r="D11" s="96">
        <v>75108893</v>
      </c>
      <c r="E11" s="77">
        <v>54139000</v>
      </c>
      <c r="F11" s="77">
        <v>64200000</v>
      </c>
      <c r="G11" s="22" t="s">
        <v>8</v>
      </c>
      <c r="H11" s="92">
        <v>64200593</v>
      </c>
      <c r="I11" s="77"/>
      <c r="J11" s="77"/>
      <c r="K11" s="77"/>
      <c r="L11" s="1"/>
      <c r="M11" s="38">
        <f>'7-27(廃止)'!C17</f>
        <v>64200000</v>
      </c>
      <c r="N11" s="38">
        <f>'7-27(廃止)'!D17</f>
        <v>64200593</v>
      </c>
    </row>
    <row r="12" spans="1:14" s="8" customFormat="1" ht="14.25" customHeight="1">
      <c r="A12" s="52" t="s">
        <v>27</v>
      </c>
      <c r="B12" s="117">
        <v>210000</v>
      </c>
      <c r="C12" s="81">
        <v>210000</v>
      </c>
      <c r="D12" s="81">
        <v>343750</v>
      </c>
      <c r="E12" s="117">
        <v>2568000</v>
      </c>
      <c r="F12" s="117">
        <v>2568000</v>
      </c>
      <c r="G12" s="52" t="s">
        <v>27</v>
      </c>
      <c r="H12" s="117">
        <v>3958287</v>
      </c>
      <c r="I12" s="117"/>
      <c r="J12" s="117"/>
      <c r="K12" s="117"/>
      <c r="L12" s="1"/>
      <c r="M12" s="38">
        <f>'7-27(廃止)'!C20</f>
        <v>2568000</v>
      </c>
      <c r="N12" s="38">
        <f>'7-27(廃止)'!D20</f>
        <v>3958287</v>
      </c>
    </row>
    <row r="13" spans="1:14" s="8" customFormat="1" ht="14.25" customHeight="1">
      <c r="A13" s="33" t="s">
        <v>25</v>
      </c>
      <c r="B13" s="98" t="s">
        <v>1</v>
      </c>
      <c r="C13" s="83" t="s">
        <v>1</v>
      </c>
      <c r="D13" s="83" t="s">
        <v>1</v>
      </c>
      <c r="E13" s="98">
        <v>0</v>
      </c>
      <c r="F13" s="98">
        <v>0</v>
      </c>
      <c r="G13" s="33" t="s">
        <v>25</v>
      </c>
      <c r="H13" s="98">
        <v>999395</v>
      </c>
      <c r="I13" s="98"/>
      <c r="J13" s="98"/>
      <c r="K13" s="98"/>
      <c r="L13" s="1"/>
      <c r="M13" s="38">
        <f>'7-27(廃止)'!C23</f>
        <v>0</v>
      </c>
      <c r="N13" s="38">
        <f>'7-27(廃止)'!E23</f>
        <v>999395</v>
      </c>
    </row>
    <row r="14" spans="5:8" s="8" customFormat="1" ht="15" customHeight="1">
      <c r="E14" s="1"/>
      <c r="F14" s="1"/>
      <c r="H14" s="17"/>
    </row>
    <row r="15" spans="1:9" s="13" customFormat="1" ht="16.5" customHeight="1">
      <c r="A15" s="15" t="s">
        <v>43</v>
      </c>
      <c r="B15" s="35"/>
      <c r="C15" s="35"/>
      <c r="D15" s="39"/>
      <c r="E15" s="1"/>
      <c r="F15" s="1"/>
      <c r="H15" s="18"/>
      <c r="I15" s="7"/>
    </row>
    <row r="16" spans="1:9" s="41" customFormat="1" ht="15" customHeight="1">
      <c r="A16" s="10" t="s">
        <v>28</v>
      </c>
      <c r="B16" s="16"/>
      <c r="C16" s="16"/>
      <c r="D16" s="16"/>
      <c r="E16" s="6"/>
      <c r="F16" s="6"/>
      <c r="H16" s="40"/>
      <c r="I16" s="9"/>
    </row>
    <row r="17" spans="1:9" s="41" customFormat="1" ht="3.75" customHeight="1" thickBot="1">
      <c r="A17" s="12"/>
      <c r="B17" s="16"/>
      <c r="C17" s="16"/>
      <c r="D17" s="16"/>
      <c r="E17" s="6"/>
      <c r="F17" s="6"/>
      <c r="H17" s="40"/>
      <c r="I17" s="9"/>
    </row>
    <row r="18" spans="1:14" s="41" customFormat="1" ht="15" customHeight="1" thickTop="1">
      <c r="A18" s="120" t="s">
        <v>0</v>
      </c>
      <c r="B18" s="122">
        <v>27</v>
      </c>
      <c r="C18" s="123"/>
      <c r="D18" s="123"/>
      <c r="E18" s="122">
        <f>B18+1</f>
        <v>28</v>
      </c>
      <c r="F18" s="123"/>
      <c r="G18" s="120" t="s">
        <v>0</v>
      </c>
      <c r="H18" s="31">
        <f>B18+1</f>
        <v>28</v>
      </c>
      <c r="I18" s="122">
        <f>B18+2</f>
        <v>29</v>
      </c>
      <c r="J18" s="123"/>
      <c r="K18" s="123"/>
      <c r="L18" s="42"/>
      <c r="M18" s="126">
        <f>I18</f>
        <v>29</v>
      </c>
      <c r="N18" s="127"/>
    </row>
    <row r="19" spans="1:14" s="41" customFormat="1" ht="15" customHeight="1">
      <c r="A19" s="121"/>
      <c r="B19" s="19" t="s">
        <v>9</v>
      </c>
      <c r="C19" s="19" t="s">
        <v>10</v>
      </c>
      <c r="D19" s="20" t="s">
        <v>11</v>
      </c>
      <c r="E19" s="19" t="s">
        <v>9</v>
      </c>
      <c r="F19" s="20" t="s">
        <v>10</v>
      </c>
      <c r="G19" s="121"/>
      <c r="H19" s="30" t="s">
        <v>11</v>
      </c>
      <c r="I19" s="19" t="s">
        <v>9</v>
      </c>
      <c r="J19" s="19" t="s">
        <v>10</v>
      </c>
      <c r="K19" s="20" t="s">
        <v>11</v>
      </c>
      <c r="L19" s="6"/>
      <c r="M19" s="43" t="s">
        <v>45</v>
      </c>
      <c r="N19" s="44" t="s">
        <v>46</v>
      </c>
    </row>
    <row r="20" spans="1:14" s="41" customFormat="1" ht="15" customHeight="1">
      <c r="A20" s="32" t="s">
        <v>39</v>
      </c>
      <c r="B20" s="94">
        <v>120637000</v>
      </c>
      <c r="C20" s="94">
        <v>127929000</v>
      </c>
      <c r="D20" s="94">
        <v>57596043</v>
      </c>
      <c r="E20" s="94">
        <v>106500000</v>
      </c>
      <c r="F20" s="94">
        <v>116561000</v>
      </c>
      <c r="G20" s="32" t="s">
        <v>39</v>
      </c>
      <c r="H20" s="95">
        <v>71696938</v>
      </c>
      <c r="I20" s="94"/>
      <c r="J20" s="94"/>
      <c r="K20" s="94"/>
      <c r="L20" s="6"/>
      <c r="M20" s="34">
        <f>SUM(M21:M22)</f>
        <v>116561000</v>
      </c>
      <c r="N20" s="34">
        <f>SUM(N21:N22)</f>
        <v>71696938</v>
      </c>
    </row>
    <row r="21" spans="1:14" s="41" customFormat="1" ht="15" customHeight="1">
      <c r="A21" s="22" t="s">
        <v>40</v>
      </c>
      <c r="B21" s="77">
        <v>73790000</v>
      </c>
      <c r="C21" s="96">
        <v>73790000</v>
      </c>
      <c r="D21" s="96">
        <v>57596043</v>
      </c>
      <c r="E21" s="77">
        <v>73720000</v>
      </c>
      <c r="F21" s="77">
        <v>73720000</v>
      </c>
      <c r="G21" s="22" t="s">
        <v>40</v>
      </c>
      <c r="H21" s="92">
        <v>71696938</v>
      </c>
      <c r="I21" s="77"/>
      <c r="J21" s="77"/>
      <c r="K21" s="77"/>
      <c r="L21" s="6"/>
      <c r="M21" s="34">
        <f>'7-27(廃止)'!C34</f>
        <v>73720000</v>
      </c>
      <c r="N21" s="34">
        <f>'7-27(廃止)'!D34</f>
        <v>71696938</v>
      </c>
    </row>
    <row r="22" spans="1:14" s="41" customFormat="1" ht="15" customHeight="1">
      <c r="A22" s="23" t="s">
        <v>41</v>
      </c>
      <c r="B22" s="97">
        <v>46847000</v>
      </c>
      <c r="C22" s="83">
        <v>54139000</v>
      </c>
      <c r="D22" s="83">
        <v>0</v>
      </c>
      <c r="E22" s="82">
        <v>32780000</v>
      </c>
      <c r="F22" s="82">
        <v>42841000</v>
      </c>
      <c r="G22" s="23" t="s">
        <v>41</v>
      </c>
      <c r="H22" s="82">
        <v>0</v>
      </c>
      <c r="I22" s="82"/>
      <c r="J22" s="82"/>
      <c r="K22" s="82"/>
      <c r="L22" s="6"/>
      <c r="M22" s="34">
        <f>'7-27(廃止)'!C37</f>
        <v>42841000</v>
      </c>
      <c r="N22" s="34">
        <f>'7-27(廃止)'!D37</f>
        <v>0</v>
      </c>
    </row>
    <row r="23" spans="1:255" s="41" customFormat="1" ht="15" customHeight="1">
      <c r="A23" s="24"/>
      <c r="B23" s="2"/>
      <c r="C23" s="2"/>
      <c r="D23" s="2"/>
      <c r="E23" s="2"/>
      <c r="F23" s="2"/>
      <c r="G23" s="24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s="13" customFormat="1" ht="11.25" customHeight="1">
      <c r="A24" s="8"/>
      <c r="B24" s="35"/>
      <c r="C24" s="35"/>
      <c r="D24" s="35"/>
      <c r="E24" s="1"/>
      <c r="F24" s="1"/>
      <c r="I24" s="3"/>
    </row>
    <row r="25" spans="1:6" s="8" customFormat="1" ht="9.75" customHeight="1">
      <c r="A25" s="1"/>
      <c r="B25" s="1"/>
      <c r="C25" s="1"/>
      <c r="D25" s="1"/>
      <c r="E25" s="1"/>
      <c r="F25" s="1"/>
    </row>
    <row r="26" spans="1:6" s="13" customFormat="1" ht="16.5" customHeight="1">
      <c r="A26" s="1"/>
      <c r="B26" s="1"/>
      <c r="C26" s="1"/>
      <c r="D26" s="1"/>
      <c r="E26" s="1"/>
      <c r="F26" s="1"/>
    </row>
    <row r="27" spans="1:6" s="8" customFormat="1" ht="16.5" customHeight="1">
      <c r="A27" s="1"/>
      <c r="B27" s="1"/>
      <c r="C27" s="1"/>
      <c r="D27" s="1"/>
      <c r="E27" s="1"/>
      <c r="F27" s="1"/>
    </row>
    <row r="28" spans="1:6" s="8" customFormat="1" ht="9.75" customHeight="1">
      <c r="A28" s="1"/>
      <c r="B28" s="1"/>
      <c r="C28" s="1"/>
      <c r="D28" s="1"/>
      <c r="E28" s="1"/>
      <c r="F28" s="1"/>
    </row>
    <row r="29" spans="1:6" s="13" customFormat="1" ht="16.5" customHeight="1">
      <c r="A29" s="1"/>
      <c r="B29" s="1"/>
      <c r="C29" s="1"/>
      <c r="D29" s="1"/>
      <c r="E29" s="1"/>
      <c r="F29" s="1"/>
    </row>
    <row r="30" spans="1:6" s="8" customFormat="1" ht="16.5" customHeight="1">
      <c r="A30" s="1"/>
      <c r="B30" s="1"/>
      <c r="C30" s="1"/>
      <c r="D30" s="1"/>
      <c r="E30" s="1"/>
      <c r="F30" s="1"/>
    </row>
    <row r="31" spans="1:6" s="8" customFormat="1" ht="9.75" customHeight="1">
      <c r="A31" s="1"/>
      <c r="B31" s="1"/>
      <c r="C31" s="1"/>
      <c r="D31" s="1"/>
      <c r="E31" s="1"/>
      <c r="F31" s="1"/>
    </row>
    <row r="32" spans="1:6" s="13" customFormat="1" ht="16.5" customHeight="1">
      <c r="A32" s="1"/>
      <c r="B32" s="1"/>
      <c r="C32" s="1"/>
      <c r="D32" s="1"/>
      <c r="E32" s="1"/>
      <c r="F32" s="1"/>
    </row>
    <row r="33" spans="1:6" s="8" customFormat="1" ht="16.5" customHeight="1">
      <c r="A33" s="1"/>
      <c r="B33" s="1"/>
      <c r="C33" s="1"/>
      <c r="D33" s="1"/>
      <c r="E33" s="1"/>
      <c r="F33" s="1"/>
    </row>
    <row r="34" spans="1:6" s="8" customFormat="1" ht="9.75" customHeight="1">
      <c r="A34" s="1"/>
      <c r="B34" s="1"/>
      <c r="C34" s="1"/>
      <c r="D34" s="1"/>
      <c r="E34" s="1"/>
      <c r="F34" s="1"/>
    </row>
    <row r="35" spans="1:6" s="13" customFormat="1" ht="16.5" customHeight="1">
      <c r="A35" s="1"/>
      <c r="B35" s="1"/>
      <c r="C35" s="1"/>
      <c r="D35" s="1"/>
      <c r="E35" s="1"/>
      <c r="F35" s="1"/>
    </row>
    <row r="36" spans="1:6" s="8" customFormat="1" ht="16.5" customHeight="1">
      <c r="A36" s="1"/>
      <c r="B36" s="1"/>
      <c r="C36" s="1"/>
      <c r="D36" s="1"/>
      <c r="E36" s="1"/>
      <c r="F36" s="1"/>
    </row>
    <row r="37" spans="1:6" s="8" customFormat="1" ht="9.75" customHeight="1">
      <c r="A37" s="1"/>
      <c r="B37" s="1"/>
      <c r="C37" s="1"/>
      <c r="D37" s="1"/>
      <c r="E37" s="1"/>
      <c r="F37" s="1"/>
    </row>
    <row r="38" spans="1:6" s="13" customFormat="1" ht="16.5" customHeight="1">
      <c r="A38" s="1"/>
      <c r="B38" s="1"/>
      <c r="C38" s="1"/>
      <c r="D38" s="1"/>
      <c r="E38" s="1"/>
      <c r="F38" s="1"/>
    </row>
    <row r="39" spans="1:6" s="8" customFormat="1" ht="16.5" customHeight="1">
      <c r="A39" s="1"/>
      <c r="B39" s="1"/>
      <c r="C39" s="1"/>
      <c r="D39" s="1"/>
      <c r="E39" s="1"/>
      <c r="F39" s="1"/>
    </row>
    <row r="40" spans="1:6" s="8" customFormat="1" ht="9.75" customHeight="1">
      <c r="A40" s="1"/>
      <c r="B40" s="1"/>
      <c r="C40" s="1"/>
      <c r="D40" s="1"/>
      <c r="E40" s="1"/>
      <c r="F40" s="1"/>
    </row>
    <row r="41" spans="1:6" s="13" customFormat="1" ht="16.5" customHeight="1">
      <c r="A41" s="1"/>
      <c r="B41" s="1"/>
      <c r="C41" s="1"/>
      <c r="D41" s="1"/>
      <c r="E41" s="1"/>
      <c r="F41" s="1"/>
    </row>
    <row r="42" spans="1:6" s="8" customFormat="1" ht="16.5" customHeight="1">
      <c r="A42" s="1"/>
      <c r="B42" s="1"/>
      <c r="C42" s="1"/>
      <c r="D42" s="1"/>
      <c r="E42" s="1"/>
      <c r="F42" s="1"/>
    </row>
    <row r="43" spans="1:6" s="8" customFormat="1" ht="16.5" customHeight="1">
      <c r="A43" s="1"/>
      <c r="B43" s="1"/>
      <c r="C43" s="1"/>
      <c r="D43" s="1"/>
      <c r="E43" s="1"/>
      <c r="F43" s="1"/>
    </row>
    <row r="44" spans="1:9" s="17" customFormat="1" ht="16.5" customHeight="1">
      <c r="A44" s="1"/>
      <c r="B44" s="1"/>
      <c r="C44" s="1"/>
      <c r="D44" s="1"/>
      <c r="E44" s="1"/>
      <c r="F44" s="1"/>
      <c r="H44" s="13">
        <f>D44-C44</f>
        <v>0</v>
      </c>
      <c r="I44" s="13"/>
    </row>
    <row r="45" spans="1:9" s="17" customFormat="1" ht="15" customHeight="1">
      <c r="A45" s="1"/>
      <c r="B45" s="1"/>
      <c r="C45" s="1"/>
      <c r="D45" s="1"/>
      <c r="E45" s="1"/>
      <c r="F45" s="1"/>
      <c r="H45" s="13">
        <f>D45-C45</f>
        <v>0</v>
      </c>
      <c r="I45" s="13"/>
    </row>
    <row r="46" spans="1:9" s="17" customFormat="1" ht="16.5" customHeight="1">
      <c r="A46" s="1"/>
      <c r="B46" s="1"/>
      <c r="C46" s="1"/>
      <c r="D46" s="1"/>
      <c r="E46" s="1"/>
      <c r="F46" s="1"/>
      <c r="H46" s="13">
        <f>D46-C46</f>
        <v>0</v>
      </c>
      <c r="I46" s="13"/>
    </row>
    <row r="47" spans="1:9" s="17" customFormat="1" ht="16.5" customHeight="1">
      <c r="A47" s="1"/>
      <c r="B47" s="1"/>
      <c r="C47" s="1"/>
      <c r="D47" s="1"/>
      <c r="E47" s="1"/>
      <c r="F47" s="1"/>
      <c r="H47" s="13">
        <f>D47-C47</f>
        <v>0</v>
      </c>
      <c r="I47" s="13"/>
    </row>
    <row r="48" spans="1:9" s="17" customFormat="1" ht="16.5" customHeight="1">
      <c r="A48" s="1"/>
      <c r="B48" s="1"/>
      <c r="C48" s="1"/>
      <c r="D48" s="1"/>
      <c r="E48" s="1"/>
      <c r="F48" s="1"/>
      <c r="H48" s="13">
        <f>D48-C48</f>
        <v>0</v>
      </c>
      <c r="I48" s="13"/>
    </row>
    <row r="49" spans="1:9" s="8" customFormat="1" ht="16.5" customHeight="1">
      <c r="A49" s="1"/>
      <c r="B49" s="1"/>
      <c r="C49" s="1"/>
      <c r="D49" s="1"/>
      <c r="E49" s="1"/>
      <c r="F49" s="1"/>
      <c r="H49" s="13"/>
      <c r="I49" s="13"/>
    </row>
    <row r="50" spans="1:9" s="8" customFormat="1" ht="16.5" customHeight="1">
      <c r="A50" s="1"/>
      <c r="B50" s="1"/>
      <c r="C50" s="1"/>
      <c r="D50" s="1"/>
      <c r="E50" s="1"/>
      <c r="F50" s="1"/>
      <c r="H50" s="13"/>
      <c r="I50" s="13"/>
    </row>
    <row r="51" spans="1:6" s="13" customFormat="1" ht="16.5" customHeight="1">
      <c r="A51" s="1"/>
      <c r="B51" s="1"/>
      <c r="C51" s="1"/>
      <c r="D51" s="1"/>
      <c r="E51" s="1"/>
      <c r="F51" s="1"/>
    </row>
    <row r="52" spans="1:6" s="8" customFormat="1" ht="16.5" customHeight="1">
      <c r="A52" s="1"/>
      <c r="B52" s="1"/>
      <c r="C52" s="1"/>
      <c r="D52" s="1"/>
      <c r="E52" s="1"/>
      <c r="F52" s="1"/>
    </row>
    <row r="53" spans="1:6" s="8" customFormat="1" ht="16.5" customHeight="1">
      <c r="A53" s="1"/>
      <c r="B53" s="1"/>
      <c r="C53" s="1"/>
      <c r="D53" s="1"/>
      <c r="E53" s="1"/>
      <c r="F53" s="1"/>
    </row>
    <row r="54" spans="1:6" s="8" customFormat="1" ht="16.5" customHeight="1">
      <c r="A54" s="1"/>
      <c r="B54" s="1"/>
      <c r="C54" s="1"/>
      <c r="D54" s="1"/>
      <c r="E54" s="1"/>
      <c r="F54" s="1"/>
    </row>
    <row r="55" spans="1:6" s="8" customFormat="1" ht="9.75" customHeight="1">
      <c r="A55" s="1"/>
      <c r="B55" s="1"/>
      <c r="C55" s="1"/>
      <c r="D55" s="1"/>
      <c r="E55" s="1"/>
      <c r="F55" s="1"/>
    </row>
    <row r="56" spans="1:6" s="13" customFormat="1" ht="16.5" customHeight="1">
      <c r="A56" s="1"/>
      <c r="B56" s="1"/>
      <c r="C56" s="1"/>
      <c r="D56" s="1"/>
      <c r="E56" s="1"/>
      <c r="F56" s="1"/>
    </row>
    <row r="57" spans="1:6" s="8" customFormat="1" ht="16.5" customHeight="1">
      <c r="A57" s="1"/>
      <c r="B57" s="1"/>
      <c r="C57" s="1"/>
      <c r="D57" s="1"/>
      <c r="E57" s="1"/>
      <c r="F57" s="1"/>
    </row>
    <row r="58" spans="1:6" s="8" customFormat="1" ht="16.5" customHeight="1">
      <c r="A58" s="1"/>
      <c r="B58" s="1"/>
      <c r="C58" s="1"/>
      <c r="D58" s="1"/>
      <c r="E58" s="1"/>
      <c r="F58" s="1"/>
    </row>
    <row r="59" spans="1:6" s="8" customFormat="1" ht="16.5" customHeight="1">
      <c r="A59" s="1"/>
      <c r="B59" s="1"/>
      <c r="C59" s="1"/>
      <c r="D59" s="1"/>
      <c r="E59" s="1"/>
      <c r="F59" s="1"/>
    </row>
    <row r="60" spans="1:6" s="8" customFormat="1" ht="9.75" customHeight="1">
      <c r="A60" s="1"/>
      <c r="B60" s="1"/>
      <c r="C60" s="1"/>
      <c r="D60" s="1"/>
      <c r="E60" s="1"/>
      <c r="F60" s="1"/>
    </row>
    <row r="61" spans="1:6" s="13" customFormat="1" ht="16.5" customHeight="1">
      <c r="A61" s="1"/>
      <c r="B61" s="1"/>
      <c r="C61" s="1"/>
      <c r="D61" s="1"/>
      <c r="E61" s="1"/>
      <c r="F61" s="1"/>
    </row>
    <row r="62" spans="1:6" s="8" customFormat="1" ht="16.5" customHeight="1">
      <c r="A62" s="1"/>
      <c r="B62" s="1"/>
      <c r="C62" s="1"/>
      <c r="D62" s="1"/>
      <c r="E62" s="1"/>
      <c r="F62" s="1"/>
    </row>
    <row r="63" spans="1:6" s="8" customFormat="1" ht="16.5" customHeight="1">
      <c r="A63" s="1"/>
      <c r="B63" s="1"/>
      <c r="C63" s="1"/>
      <c r="D63" s="1"/>
      <c r="E63" s="1"/>
      <c r="F63" s="1"/>
    </row>
    <row r="64" spans="1:6" s="8" customFormat="1" ht="9.75" customHeight="1">
      <c r="A64" s="1"/>
      <c r="B64" s="1"/>
      <c r="C64" s="1"/>
      <c r="D64" s="1"/>
      <c r="E64" s="1"/>
      <c r="F64" s="1"/>
    </row>
    <row r="65" spans="1:6" s="13" customFormat="1" ht="16.5" customHeight="1">
      <c r="A65" s="1"/>
      <c r="B65" s="1"/>
      <c r="C65" s="1"/>
      <c r="D65" s="1"/>
      <c r="E65" s="1"/>
      <c r="F65" s="1"/>
    </row>
    <row r="66" spans="1:6" s="8" customFormat="1" ht="16.5" customHeight="1">
      <c r="A66" s="1"/>
      <c r="B66" s="1"/>
      <c r="C66" s="1"/>
      <c r="D66" s="1"/>
      <c r="E66" s="1"/>
      <c r="F66" s="1"/>
    </row>
    <row r="67" spans="1:6" s="8" customFormat="1" ht="9.75" customHeight="1">
      <c r="A67" s="1"/>
      <c r="B67" s="1"/>
      <c r="C67" s="1"/>
      <c r="D67" s="1"/>
      <c r="E67" s="1"/>
      <c r="F67" s="1"/>
    </row>
    <row r="68" spans="1:6" s="13" customFormat="1" ht="16.5" customHeight="1">
      <c r="A68" s="1"/>
      <c r="B68" s="1"/>
      <c r="C68" s="1"/>
      <c r="D68" s="1"/>
      <c r="E68" s="1"/>
      <c r="F68" s="1"/>
    </row>
    <row r="69" spans="1:6" s="8" customFormat="1" ht="16.5" customHeight="1">
      <c r="A69" s="1"/>
      <c r="B69" s="1"/>
      <c r="C69" s="1"/>
      <c r="D69" s="1"/>
      <c r="E69" s="1"/>
      <c r="F69" s="1"/>
    </row>
    <row r="70" spans="1:6" s="8" customFormat="1" ht="16.5" customHeight="1">
      <c r="A70" s="1"/>
      <c r="B70" s="1"/>
      <c r="C70" s="1"/>
      <c r="D70" s="1"/>
      <c r="E70" s="1"/>
      <c r="F70" s="1"/>
    </row>
    <row r="71" spans="1:6" s="8" customFormat="1" ht="9.75" customHeight="1">
      <c r="A71" s="1"/>
      <c r="B71" s="1"/>
      <c r="C71" s="1"/>
      <c r="D71" s="1"/>
      <c r="E71" s="1"/>
      <c r="F71" s="1"/>
    </row>
    <row r="72" spans="1:6" s="13" customFormat="1" ht="16.5" customHeight="1">
      <c r="A72" s="1"/>
      <c r="B72" s="1"/>
      <c r="C72" s="1"/>
      <c r="D72" s="1"/>
      <c r="E72" s="1"/>
      <c r="F72" s="1"/>
    </row>
    <row r="73" spans="1:6" s="8" customFormat="1" ht="16.5" customHeight="1">
      <c r="A73" s="1"/>
      <c r="B73" s="1"/>
      <c r="C73" s="1"/>
      <c r="D73" s="1"/>
      <c r="E73" s="1"/>
      <c r="F73" s="1"/>
    </row>
    <row r="74" spans="1:6" s="8" customFormat="1" ht="9.75" customHeight="1">
      <c r="A74" s="1"/>
      <c r="B74" s="1"/>
      <c r="C74" s="1"/>
      <c r="D74" s="1"/>
      <c r="E74" s="1"/>
      <c r="F74" s="1"/>
    </row>
    <row r="75" spans="1:6" s="13" customFormat="1" ht="16.5" customHeight="1">
      <c r="A75" s="1"/>
      <c r="B75" s="1"/>
      <c r="C75" s="1"/>
      <c r="D75" s="1"/>
      <c r="E75" s="1"/>
      <c r="F75" s="1"/>
    </row>
    <row r="76" spans="1:6" s="8" customFormat="1" ht="16.5" customHeight="1">
      <c r="A76" s="1"/>
      <c r="B76" s="1"/>
      <c r="C76" s="1"/>
      <c r="D76" s="1"/>
      <c r="E76" s="1"/>
      <c r="F76" s="1"/>
    </row>
    <row r="77" spans="1:6" s="8" customFormat="1" ht="16.5" customHeight="1">
      <c r="A77" s="1"/>
      <c r="B77" s="1"/>
      <c r="C77" s="1"/>
      <c r="D77" s="1"/>
      <c r="E77" s="1"/>
      <c r="F77" s="1"/>
    </row>
    <row r="78" spans="1:6" s="8" customFormat="1" ht="16.5" customHeight="1">
      <c r="A78" s="1"/>
      <c r="B78" s="1"/>
      <c r="C78" s="1"/>
      <c r="D78" s="1"/>
      <c r="E78" s="1"/>
      <c r="F78" s="1"/>
    </row>
    <row r="79" spans="1:6" s="8" customFormat="1" ht="16.5" customHeight="1">
      <c r="A79" s="1"/>
      <c r="B79" s="1"/>
      <c r="C79" s="1"/>
      <c r="D79" s="1"/>
      <c r="E79" s="1"/>
      <c r="F79" s="1"/>
    </row>
    <row r="80" spans="1:6" s="8" customFormat="1" ht="16.5" customHeight="1">
      <c r="A80" s="1"/>
      <c r="B80" s="1"/>
      <c r="C80" s="1"/>
      <c r="D80" s="1"/>
      <c r="E80" s="1"/>
      <c r="F80" s="1"/>
    </row>
    <row r="81" spans="1:6" s="8" customFormat="1" ht="16.5" customHeight="1">
      <c r="A81" s="1"/>
      <c r="B81" s="1"/>
      <c r="C81" s="1"/>
      <c r="D81" s="1"/>
      <c r="E81" s="1"/>
      <c r="F81" s="1"/>
    </row>
    <row r="82" spans="1:6" s="8" customFormat="1" ht="9.75" customHeight="1">
      <c r="A82" s="1"/>
      <c r="B82" s="1"/>
      <c r="C82" s="1"/>
      <c r="D82" s="1"/>
      <c r="E82" s="1"/>
      <c r="F82" s="1"/>
    </row>
    <row r="83" spans="1:6" s="8" customFormat="1" ht="16.5" customHeight="1">
      <c r="A83" s="1"/>
      <c r="B83" s="1"/>
      <c r="C83" s="1"/>
      <c r="D83" s="1"/>
      <c r="E83" s="1"/>
      <c r="F83" s="1"/>
    </row>
    <row r="84" spans="1:6" s="8" customFormat="1" ht="16.5" customHeight="1">
      <c r="A84" s="1"/>
      <c r="B84" s="1"/>
      <c r="C84" s="1"/>
      <c r="D84" s="1"/>
      <c r="E84" s="1"/>
      <c r="F84" s="1"/>
    </row>
    <row r="85" spans="1:6" s="8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26"/>
      <c r="F87" s="27"/>
    </row>
  </sheetData>
  <sheetProtection/>
  <mergeCells count="12"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  <mergeCell ref="G5:G6"/>
    <mergeCell ref="G18:G19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G9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7" bestFit="1" customWidth="1"/>
    <col min="2" max="2" width="21.875" style="7" customWidth="1"/>
    <col min="3" max="4" width="16.125" style="7" customWidth="1"/>
    <col min="5" max="5" width="15.00390625" style="7" customWidth="1"/>
    <col min="6" max="6" width="16.125" style="7" customWidth="1"/>
    <col min="7" max="16384" width="9.00390625" style="7" customWidth="1"/>
  </cols>
  <sheetData>
    <row r="1" spans="1:6" ht="16.5" customHeight="1">
      <c r="A1" s="11" t="s">
        <v>131</v>
      </c>
      <c r="B1" s="11"/>
      <c r="C1" s="11"/>
      <c r="D1" s="11"/>
      <c r="E1" s="11"/>
      <c r="F1" s="11"/>
    </row>
    <row r="2" spans="1:7" ht="16.5" customHeight="1">
      <c r="A2" s="118"/>
      <c r="B2" s="112"/>
      <c r="C2" s="112"/>
      <c r="D2" s="112"/>
      <c r="E2" s="112"/>
      <c r="F2" s="112"/>
      <c r="G2" s="11"/>
    </row>
    <row r="3" s="25" customFormat="1" ht="16.5" customHeight="1">
      <c r="A3" s="25" t="s">
        <v>42</v>
      </c>
    </row>
    <row r="4" spans="1:6" s="8" customFormat="1" ht="16.5" customHeight="1" thickBot="1">
      <c r="A4" s="10" t="s">
        <v>28</v>
      </c>
      <c r="B4" s="10"/>
      <c r="C4" s="10"/>
      <c r="D4" s="10"/>
      <c r="E4" s="10"/>
      <c r="F4" s="10"/>
    </row>
    <row r="5" spans="1:6" s="8" customFormat="1" ht="16.5" customHeight="1" thickTop="1">
      <c r="A5" s="130" t="s">
        <v>0</v>
      </c>
      <c r="B5" s="120"/>
      <c r="C5" s="122" t="s">
        <v>126</v>
      </c>
      <c r="D5" s="123"/>
      <c r="E5" s="123"/>
      <c r="F5" s="45" t="s">
        <v>127</v>
      </c>
    </row>
    <row r="6" spans="1:6" s="8" customFormat="1" ht="16.5" customHeight="1">
      <c r="A6" s="131"/>
      <c r="B6" s="121"/>
      <c r="C6" s="50" t="s">
        <v>49</v>
      </c>
      <c r="D6" s="50" t="s">
        <v>50</v>
      </c>
      <c r="E6" s="50" t="s">
        <v>51</v>
      </c>
      <c r="F6" s="51" t="s">
        <v>52</v>
      </c>
    </row>
    <row r="7" spans="1:6" s="13" customFormat="1" ht="17.25" customHeight="1">
      <c r="A7" s="132" t="s">
        <v>12</v>
      </c>
      <c r="B7" s="133"/>
      <c r="C7" s="76">
        <v>207989293207</v>
      </c>
      <c r="D7" s="76">
        <v>205967740768</v>
      </c>
      <c r="E7" s="80">
        <v>-2021552439</v>
      </c>
      <c r="F7" s="89">
        <v>193796000000</v>
      </c>
    </row>
    <row r="8" spans="1:6" s="13" customFormat="1" ht="17.25" customHeight="1">
      <c r="A8" s="46"/>
      <c r="B8" s="47"/>
      <c r="C8" s="76"/>
      <c r="D8" s="76"/>
      <c r="E8" s="80"/>
      <c r="F8" s="87"/>
    </row>
    <row r="9" spans="1:6" s="13" customFormat="1" ht="17.25" customHeight="1">
      <c r="A9" s="128" t="s">
        <v>13</v>
      </c>
      <c r="B9" s="129"/>
      <c r="C9" s="76">
        <v>66678866000</v>
      </c>
      <c r="D9" s="76">
        <v>66761446470</v>
      </c>
      <c r="E9" s="87">
        <v>82580470</v>
      </c>
      <c r="F9" s="87">
        <v>66929646000</v>
      </c>
    </row>
    <row r="10" spans="1:6" s="8" customFormat="1" ht="17.25" customHeight="1">
      <c r="A10" s="10"/>
      <c r="B10" s="22" t="s">
        <v>53</v>
      </c>
      <c r="C10" s="85">
        <v>63784657000</v>
      </c>
      <c r="D10" s="79">
        <v>63867122917</v>
      </c>
      <c r="E10" s="78">
        <v>82465917</v>
      </c>
      <c r="F10" s="93">
        <v>64159947000</v>
      </c>
    </row>
    <row r="11" spans="1:6" s="8" customFormat="1" ht="17.25" customHeight="1">
      <c r="A11" s="10"/>
      <c r="B11" s="22" t="s">
        <v>54</v>
      </c>
      <c r="C11" s="85">
        <v>182402000</v>
      </c>
      <c r="D11" s="79">
        <v>186206961</v>
      </c>
      <c r="E11" s="78">
        <v>3804961</v>
      </c>
      <c r="F11" s="93">
        <v>186348000</v>
      </c>
    </row>
    <row r="12" spans="1:6" s="8" customFormat="1" ht="17.25" customHeight="1">
      <c r="A12" s="10"/>
      <c r="B12" s="22" t="s">
        <v>55</v>
      </c>
      <c r="C12" s="85">
        <v>2692333000</v>
      </c>
      <c r="D12" s="79">
        <v>2688441692</v>
      </c>
      <c r="E12" s="78">
        <v>-3891308</v>
      </c>
      <c r="F12" s="93">
        <v>2562107000</v>
      </c>
    </row>
    <row r="13" spans="1:6" s="8" customFormat="1" ht="17.25" customHeight="1">
      <c r="A13" s="10"/>
      <c r="B13" s="22" t="s">
        <v>56</v>
      </c>
      <c r="C13" s="85">
        <v>19474000</v>
      </c>
      <c r="D13" s="79">
        <v>19674900</v>
      </c>
      <c r="E13" s="78">
        <v>200900</v>
      </c>
      <c r="F13" s="93">
        <v>21244000</v>
      </c>
    </row>
    <row r="14" spans="1:6" s="8" customFormat="1" ht="17.25" customHeight="1">
      <c r="A14" s="10"/>
      <c r="B14" s="22"/>
      <c r="C14" s="79"/>
      <c r="D14" s="79"/>
      <c r="E14" s="78"/>
      <c r="F14" s="93"/>
    </row>
    <row r="15" spans="1:6" s="13" customFormat="1" ht="17.25" customHeight="1">
      <c r="A15" s="128" t="s">
        <v>14</v>
      </c>
      <c r="B15" s="129"/>
      <c r="C15" s="76">
        <v>760000000</v>
      </c>
      <c r="D15" s="74">
        <v>757228075</v>
      </c>
      <c r="E15" s="89">
        <v>-2771925</v>
      </c>
      <c r="F15" s="80">
        <v>796000000</v>
      </c>
    </row>
    <row r="16" spans="1:6" s="13" customFormat="1" ht="17.25" customHeight="1">
      <c r="A16" s="48"/>
      <c r="B16" s="22" t="s">
        <v>57</v>
      </c>
      <c r="C16" s="85">
        <v>200000000</v>
      </c>
      <c r="D16" s="85">
        <v>189631075</v>
      </c>
      <c r="E16" s="78">
        <v>-10368925</v>
      </c>
      <c r="F16" s="93">
        <v>190000000</v>
      </c>
    </row>
    <row r="17" spans="1:6" s="8" customFormat="1" ht="17.25" customHeight="1">
      <c r="A17" s="10"/>
      <c r="B17" s="22" t="s">
        <v>58</v>
      </c>
      <c r="C17" s="79">
        <v>540000000</v>
      </c>
      <c r="D17" s="79">
        <v>546108000</v>
      </c>
      <c r="E17" s="78">
        <v>6108000</v>
      </c>
      <c r="F17" s="93">
        <v>560000000</v>
      </c>
    </row>
    <row r="18" spans="1:6" s="8" customFormat="1" ht="17.25" customHeight="1">
      <c r="A18" s="10"/>
      <c r="B18" s="22" t="s">
        <v>123</v>
      </c>
      <c r="C18" s="79">
        <v>20000000</v>
      </c>
      <c r="D18" s="79">
        <v>21489000</v>
      </c>
      <c r="E18" s="78">
        <v>1489000</v>
      </c>
      <c r="F18" s="93">
        <v>46000000</v>
      </c>
    </row>
    <row r="19" spans="1:6" s="8" customFormat="1" ht="17.25" customHeight="1">
      <c r="A19" s="10"/>
      <c r="B19" s="22" t="s">
        <v>128</v>
      </c>
      <c r="C19" s="79" t="s">
        <v>1</v>
      </c>
      <c r="D19" s="79">
        <v>75</v>
      </c>
      <c r="E19" s="78" t="s">
        <v>1</v>
      </c>
      <c r="F19" s="78" t="s">
        <v>1</v>
      </c>
    </row>
    <row r="20" spans="1:6" s="13" customFormat="1" ht="17.25" customHeight="1">
      <c r="A20" s="10"/>
      <c r="B20" s="22"/>
      <c r="C20" s="79"/>
      <c r="D20" s="79"/>
      <c r="E20" s="78"/>
      <c r="F20" s="93"/>
    </row>
    <row r="21" spans="1:6" s="8" customFormat="1" ht="17.25" customHeight="1">
      <c r="A21" s="128" t="s">
        <v>15</v>
      </c>
      <c r="B21" s="129"/>
      <c r="C21" s="76">
        <v>210000000</v>
      </c>
      <c r="D21" s="76">
        <v>205166000</v>
      </c>
      <c r="E21" s="80">
        <v>-4834000</v>
      </c>
      <c r="F21" s="80">
        <v>190000000</v>
      </c>
    </row>
    <row r="22" spans="1:6" s="8" customFormat="1" ht="17.25" customHeight="1">
      <c r="A22" s="10"/>
      <c r="B22" s="22" t="s">
        <v>15</v>
      </c>
      <c r="C22" s="79">
        <v>210000000</v>
      </c>
      <c r="D22" s="79">
        <v>205166000</v>
      </c>
      <c r="E22" s="78">
        <v>-4834000</v>
      </c>
      <c r="F22" s="93">
        <v>190000000</v>
      </c>
    </row>
    <row r="23" spans="1:6" s="8" customFormat="1" ht="17.25" customHeight="1">
      <c r="A23" s="10"/>
      <c r="B23" s="22"/>
      <c r="C23" s="79"/>
      <c r="D23" s="79"/>
      <c r="E23" s="78"/>
      <c r="F23" s="93"/>
    </row>
    <row r="24" spans="1:6" s="8" customFormat="1" ht="17.25" customHeight="1">
      <c r="A24" s="128" t="s">
        <v>59</v>
      </c>
      <c r="B24" s="129"/>
      <c r="C24" s="76">
        <v>1070000000</v>
      </c>
      <c r="D24" s="76">
        <v>1021330000</v>
      </c>
      <c r="E24" s="80">
        <v>-48670000</v>
      </c>
      <c r="F24" s="80">
        <v>1020000000</v>
      </c>
    </row>
    <row r="25" spans="1:6" s="8" customFormat="1" ht="17.25" customHeight="1">
      <c r="A25" s="10"/>
      <c r="B25" s="22" t="s">
        <v>16</v>
      </c>
      <c r="C25" s="85">
        <v>1070000000</v>
      </c>
      <c r="D25" s="79">
        <v>1021330000</v>
      </c>
      <c r="E25" s="78">
        <v>-48670000</v>
      </c>
      <c r="F25" s="93">
        <v>1020000000</v>
      </c>
    </row>
    <row r="26" spans="1:6" s="8" customFormat="1" ht="17.25" customHeight="1">
      <c r="A26" s="10"/>
      <c r="B26" s="22"/>
      <c r="C26" s="79"/>
      <c r="D26" s="79"/>
      <c r="E26" s="78"/>
      <c r="F26" s="93"/>
    </row>
    <row r="27" spans="1:6" s="8" customFormat="1" ht="17.25" customHeight="1">
      <c r="A27" s="128" t="s">
        <v>60</v>
      </c>
      <c r="B27" s="129"/>
      <c r="C27" s="76">
        <v>680000000</v>
      </c>
      <c r="D27" s="76">
        <v>631350000</v>
      </c>
      <c r="E27" s="80">
        <v>-48650000</v>
      </c>
      <c r="F27" s="80">
        <v>560000000</v>
      </c>
    </row>
    <row r="28" spans="1:6" s="8" customFormat="1" ht="17.25" customHeight="1">
      <c r="A28" s="10"/>
      <c r="B28" s="22" t="s">
        <v>60</v>
      </c>
      <c r="C28" s="85">
        <v>680000000</v>
      </c>
      <c r="D28" s="79">
        <v>631350000</v>
      </c>
      <c r="E28" s="78">
        <v>-48650000</v>
      </c>
      <c r="F28" s="93">
        <v>560000000</v>
      </c>
    </row>
    <row r="29" spans="1:6" s="13" customFormat="1" ht="17.25" customHeight="1">
      <c r="A29" s="10"/>
      <c r="B29" s="22"/>
      <c r="C29" s="79"/>
      <c r="D29" s="79"/>
      <c r="E29" s="78"/>
      <c r="F29" s="93"/>
    </row>
    <row r="30" spans="1:6" s="8" customFormat="1" ht="17.25" customHeight="1">
      <c r="A30" s="128" t="s">
        <v>17</v>
      </c>
      <c r="B30" s="129"/>
      <c r="C30" s="76">
        <v>9270000000</v>
      </c>
      <c r="D30" s="76">
        <v>9189333000</v>
      </c>
      <c r="E30" s="80">
        <v>-80667000</v>
      </c>
      <c r="F30" s="80">
        <v>12470000000</v>
      </c>
    </row>
    <row r="31" spans="1:6" s="8" customFormat="1" ht="17.25" customHeight="1">
      <c r="A31" s="10"/>
      <c r="B31" s="22" t="s">
        <v>17</v>
      </c>
      <c r="C31" s="79">
        <v>9270000000</v>
      </c>
      <c r="D31" s="79">
        <v>9189333000</v>
      </c>
      <c r="E31" s="78">
        <v>-80667000</v>
      </c>
      <c r="F31" s="93">
        <v>12470000000</v>
      </c>
    </row>
    <row r="32" spans="1:6" s="13" customFormat="1" ht="17.25" customHeight="1">
      <c r="A32" s="10"/>
      <c r="B32" s="22"/>
      <c r="C32" s="79"/>
      <c r="D32" s="79"/>
      <c r="E32" s="78"/>
      <c r="F32" s="93"/>
    </row>
    <row r="33" spans="1:6" s="8" customFormat="1" ht="17.25" customHeight="1">
      <c r="A33" s="128" t="s">
        <v>18</v>
      </c>
      <c r="B33" s="129"/>
      <c r="C33" s="76">
        <v>210000000</v>
      </c>
      <c r="D33" s="76">
        <v>220892000</v>
      </c>
      <c r="E33" s="80">
        <v>10892000</v>
      </c>
      <c r="F33" s="80" t="s">
        <v>1</v>
      </c>
    </row>
    <row r="34" spans="1:6" s="8" customFormat="1" ht="17.25" customHeight="1">
      <c r="A34" s="10"/>
      <c r="B34" s="22" t="s">
        <v>18</v>
      </c>
      <c r="C34" s="79">
        <v>210000000</v>
      </c>
      <c r="D34" s="79">
        <v>220892000</v>
      </c>
      <c r="E34" s="78">
        <v>10892000</v>
      </c>
      <c r="F34" s="93" t="s">
        <v>1</v>
      </c>
    </row>
    <row r="35" spans="1:6" s="13" customFormat="1" ht="17.25" customHeight="1">
      <c r="A35" s="10"/>
      <c r="B35" s="22"/>
      <c r="C35" s="79"/>
      <c r="D35" s="79"/>
      <c r="E35" s="78"/>
      <c r="F35" s="93"/>
    </row>
    <row r="36" spans="1:6" s="8" customFormat="1" ht="17.25" customHeight="1">
      <c r="A36" s="128" t="s">
        <v>124</v>
      </c>
      <c r="B36" s="129"/>
      <c r="C36" s="76">
        <v>70000000</v>
      </c>
      <c r="D36" s="76">
        <v>78054618</v>
      </c>
      <c r="E36" s="80">
        <v>8054618</v>
      </c>
      <c r="F36" s="80">
        <v>190000000</v>
      </c>
    </row>
    <row r="37" spans="1:6" s="8" customFormat="1" ht="17.25" customHeight="1">
      <c r="A37" s="10"/>
      <c r="B37" s="22" t="s">
        <v>124</v>
      </c>
      <c r="C37" s="79">
        <v>70000000</v>
      </c>
      <c r="D37" s="79">
        <v>78054618</v>
      </c>
      <c r="E37" s="78">
        <v>8054618</v>
      </c>
      <c r="F37" s="93">
        <v>190000000</v>
      </c>
    </row>
    <row r="38" spans="1:6" s="13" customFormat="1" ht="17.25" customHeight="1">
      <c r="A38" s="10"/>
      <c r="B38" s="22"/>
      <c r="C38" s="79"/>
      <c r="D38" s="79"/>
      <c r="E38" s="78"/>
      <c r="F38" s="93"/>
    </row>
    <row r="39" spans="1:6" s="8" customFormat="1" ht="17.25" customHeight="1">
      <c r="A39" s="128" t="s">
        <v>19</v>
      </c>
      <c r="B39" s="129"/>
      <c r="C39" s="76">
        <v>1346842000</v>
      </c>
      <c r="D39" s="76">
        <v>1287095000</v>
      </c>
      <c r="E39" s="80">
        <v>-59747000</v>
      </c>
      <c r="F39" s="80">
        <v>348000000</v>
      </c>
    </row>
    <row r="40" spans="1:6" s="8" customFormat="1" ht="17.25" customHeight="1">
      <c r="A40" s="10"/>
      <c r="B40" s="22" t="s">
        <v>19</v>
      </c>
      <c r="C40" s="79">
        <v>250000000</v>
      </c>
      <c r="D40" s="79">
        <v>310011000</v>
      </c>
      <c r="E40" s="78">
        <v>60011000</v>
      </c>
      <c r="F40" s="93">
        <v>348000000</v>
      </c>
    </row>
    <row r="41" spans="1:6" s="13" customFormat="1" ht="17.25" customHeight="1">
      <c r="A41" s="10"/>
      <c r="B41" s="119" t="s">
        <v>129</v>
      </c>
      <c r="C41" s="79">
        <v>1096842000</v>
      </c>
      <c r="D41" s="79">
        <v>977084000</v>
      </c>
      <c r="E41" s="78">
        <v>-119758000</v>
      </c>
      <c r="F41" s="93" t="s">
        <v>1</v>
      </c>
    </row>
    <row r="42" spans="1:6" s="8" customFormat="1" ht="17.25" customHeight="1">
      <c r="A42" s="10"/>
      <c r="B42" s="22"/>
      <c r="C42" s="79"/>
      <c r="D42" s="79"/>
      <c r="E42" s="78"/>
      <c r="F42" s="93"/>
    </row>
    <row r="43" spans="1:6" s="8" customFormat="1" ht="17.25" customHeight="1">
      <c r="A43" s="128" t="s">
        <v>61</v>
      </c>
      <c r="B43" s="129"/>
      <c r="C43" s="76">
        <v>48073466000</v>
      </c>
      <c r="D43" s="76">
        <v>48468770000</v>
      </c>
      <c r="E43" s="80">
        <v>395304000</v>
      </c>
      <c r="F43" s="80">
        <v>42600000000</v>
      </c>
    </row>
    <row r="44" spans="1:6" s="13" customFormat="1" ht="17.25" customHeight="1">
      <c r="A44" s="10"/>
      <c r="B44" s="22" t="s">
        <v>62</v>
      </c>
      <c r="C44" s="79">
        <v>48073466000</v>
      </c>
      <c r="D44" s="79">
        <v>48468770000</v>
      </c>
      <c r="E44" s="78">
        <v>395304000</v>
      </c>
      <c r="F44" s="93">
        <v>42600000000</v>
      </c>
    </row>
    <row r="45" spans="1:6" s="8" customFormat="1" ht="17.25" customHeight="1">
      <c r="A45" s="10"/>
      <c r="B45" s="22"/>
      <c r="C45" s="79"/>
      <c r="D45" s="79"/>
      <c r="E45" s="78"/>
      <c r="F45" s="93"/>
    </row>
    <row r="46" spans="1:6" s="8" customFormat="1" ht="17.25" customHeight="1">
      <c r="A46" s="128" t="s">
        <v>20</v>
      </c>
      <c r="B46" s="129"/>
      <c r="C46" s="76">
        <v>45000000</v>
      </c>
      <c r="D46" s="76">
        <v>47030000</v>
      </c>
      <c r="E46" s="80">
        <v>2030000</v>
      </c>
      <c r="F46" s="80">
        <v>43000000</v>
      </c>
    </row>
    <row r="47" spans="1:6" s="13" customFormat="1" ht="17.25" customHeight="1">
      <c r="A47" s="10"/>
      <c r="B47" s="22" t="s">
        <v>20</v>
      </c>
      <c r="C47" s="79">
        <v>45000000</v>
      </c>
      <c r="D47" s="79">
        <v>47030000</v>
      </c>
      <c r="E47" s="78">
        <v>2030000</v>
      </c>
      <c r="F47" s="93">
        <v>43000000</v>
      </c>
    </row>
    <row r="48" spans="1:6" s="8" customFormat="1" ht="17.25" customHeight="1">
      <c r="A48" s="10"/>
      <c r="B48" s="22"/>
      <c r="C48" s="79"/>
      <c r="D48" s="79"/>
      <c r="E48" s="78"/>
      <c r="F48" s="93"/>
    </row>
    <row r="49" spans="1:6" s="8" customFormat="1" ht="17.25" customHeight="1">
      <c r="A49" s="128" t="s">
        <v>21</v>
      </c>
      <c r="B49" s="129"/>
      <c r="C49" s="76">
        <v>3623884000</v>
      </c>
      <c r="D49" s="76">
        <v>3338630616</v>
      </c>
      <c r="E49" s="80">
        <v>-285253384</v>
      </c>
      <c r="F49" s="80">
        <v>2482721000</v>
      </c>
    </row>
    <row r="50" spans="1:6" s="13" customFormat="1" ht="17.25" customHeight="1">
      <c r="A50" s="10"/>
      <c r="B50" s="22" t="s">
        <v>63</v>
      </c>
      <c r="C50" s="79">
        <v>3623884000</v>
      </c>
      <c r="D50" s="79">
        <v>3338630616</v>
      </c>
      <c r="E50" s="78">
        <v>-285253384</v>
      </c>
      <c r="F50" s="93">
        <v>2482721000</v>
      </c>
    </row>
    <row r="51" spans="1:6" s="8" customFormat="1" ht="17.25" customHeight="1">
      <c r="A51" s="10"/>
      <c r="B51" s="22"/>
      <c r="C51" s="79"/>
      <c r="D51" s="79"/>
      <c r="E51" s="78"/>
      <c r="F51" s="93"/>
    </row>
    <row r="52" spans="1:6" s="8" customFormat="1" ht="17.25" customHeight="1">
      <c r="A52" s="128" t="s">
        <v>22</v>
      </c>
      <c r="B52" s="129"/>
      <c r="C52" s="76">
        <v>3884318000</v>
      </c>
      <c r="D52" s="76">
        <v>3791618684</v>
      </c>
      <c r="E52" s="80">
        <v>-92699316</v>
      </c>
      <c r="F52" s="80">
        <v>3798397000</v>
      </c>
    </row>
    <row r="53" spans="1:6" s="13" customFormat="1" ht="17.25" customHeight="1">
      <c r="A53" s="10"/>
      <c r="B53" s="22" t="s">
        <v>64</v>
      </c>
      <c r="C53" s="79">
        <v>3022995000</v>
      </c>
      <c r="D53" s="79">
        <v>2969199104</v>
      </c>
      <c r="E53" s="78">
        <v>-53795896</v>
      </c>
      <c r="F53" s="93">
        <v>2947375000</v>
      </c>
    </row>
    <row r="54" spans="1:6" s="8" customFormat="1" ht="17.25" customHeight="1">
      <c r="A54" s="29"/>
      <c r="B54" s="22" t="s">
        <v>65</v>
      </c>
      <c r="C54" s="85">
        <v>861323000</v>
      </c>
      <c r="D54" s="85">
        <v>822419580</v>
      </c>
      <c r="E54" s="93">
        <v>-38903420</v>
      </c>
      <c r="F54" s="93">
        <v>851022000</v>
      </c>
    </row>
    <row r="55" spans="1:6" s="8" customFormat="1" ht="17.25" customHeight="1">
      <c r="A55" s="29"/>
      <c r="B55" s="22"/>
      <c r="C55" s="85"/>
      <c r="D55" s="85"/>
      <c r="E55" s="93"/>
      <c r="F55" s="93"/>
    </row>
    <row r="56" spans="1:6" s="8" customFormat="1" ht="17.25" customHeight="1">
      <c r="A56" s="128" t="s">
        <v>23</v>
      </c>
      <c r="B56" s="129"/>
      <c r="C56" s="76">
        <f>SUM(C57:C59)</f>
        <v>32449600000</v>
      </c>
      <c r="D56" s="76">
        <f>SUM(D57:D59)</f>
        <v>30908762685</v>
      </c>
      <c r="E56" s="80">
        <f>SUM(E57:E59)</f>
        <v>-1540837315</v>
      </c>
      <c r="F56" s="80">
        <f>SUM(F57:F59)</f>
        <v>30015875000</v>
      </c>
    </row>
    <row r="57" spans="1:6" s="8" customFormat="1" ht="17.25" customHeight="1">
      <c r="A57" s="10"/>
      <c r="B57" s="22" t="s">
        <v>66</v>
      </c>
      <c r="C57" s="79">
        <v>26743902000</v>
      </c>
      <c r="D57" s="79">
        <v>25539548006</v>
      </c>
      <c r="E57" s="78">
        <f>D57-C57</f>
        <v>-1204353994</v>
      </c>
      <c r="F57" s="85">
        <v>27363688000</v>
      </c>
    </row>
    <row r="58" spans="1:6" s="8" customFormat="1" ht="17.25" customHeight="1">
      <c r="A58" s="10"/>
      <c r="B58" s="22" t="s">
        <v>67</v>
      </c>
      <c r="C58" s="79">
        <v>5696481000</v>
      </c>
      <c r="D58" s="79">
        <v>5360325307</v>
      </c>
      <c r="E58" s="78">
        <f>D58-C58</f>
        <v>-336155693</v>
      </c>
      <c r="F58" s="85">
        <v>2642173000</v>
      </c>
    </row>
    <row r="59" spans="1:6" s="13" customFormat="1" ht="17.25" customHeight="1">
      <c r="A59" s="10"/>
      <c r="B59" s="22" t="s">
        <v>68</v>
      </c>
      <c r="C59" s="79">
        <v>9217000</v>
      </c>
      <c r="D59" s="79">
        <v>8889372</v>
      </c>
      <c r="E59" s="78">
        <f>D59-C59</f>
        <v>-327628</v>
      </c>
      <c r="F59" s="85">
        <v>10014000</v>
      </c>
    </row>
    <row r="60" spans="1:6" s="8" customFormat="1" ht="17.25" customHeight="1">
      <c r="A60" s="10"/>
      <c r="B60" s="22"/>
      <c r="C60" s="79"/>
      <c r="D60" s="79"/>
      <c r="E60" s="78"/>
      <c r="F60" s="85"/>
    </row>
    <row r="61" spans="1:6" s="8" customFormat="1" ht="17.25" customHeight="1">
      <c r="A61" s="128" t="s">
        <v>24</v>
      </c>
      <c r="B61" s="129"/>
      <c r="C61" s="76">
        <f>SUM(C62:C64)</f>
        <v>16482429000</v>
      </c>
      <c r="D61" s="76">
        <f>SUM(D62:D64)</f>
        <v>16867139648</v>
      </c>
      <c r="E61" s="80">
        <f>SUM(E62:E64)</f>
        <v>384710648</v>
      </c>
      <c r="F61" s="80">
        <f>SUM(F62:F64)</f>
        <v>15927578000</v>
      </c>
    </row>
    <row r="62" spans="1:6" s="8" customFormat="1" ht="17.25" customHeight="1">
      <c r="A62" s="10"/>
      <c r="B62" s="22" t="s">
        <v>69</v>
      </c>
      <c r="C62" s="79">
        <v>7803853000</v>
      </c>
      <c r="D62" s="79">
        <v>7685382649</v>
      </c>
      <c r="E62" s="78">
        <f>D62-C62</f>
        <v>-118470351</v>
      </c>
      <c r="F62" s="85">
        <v>8562586000</v>
      </c>
    </row>
    <row r="63" spans="1:6" s="8" customFormat="1" ht="17.25" customHeight="1">
      <c r="A63" s="10"/>
      <c r="B63" s="22" t="s">
        <v>70</v>
      </c>
      <c r="C63" s="79">
        <v>7078369000</v>
      </c>
      <c r="D63" s="79">
        <v>7560567681</v>
      </c>
      <c r="E63" s="78">
        <f>D63-C63</f>
        <v>482198681</v>
      </c>
      <c r="F63" s="85">
        <v>5403900000</v>
      </c>
    </row>
    <row r="64" spans="1:6" s="13" customFormat="1" ht="17.25" customHeight="1">
      <c r="A64" s="10"/>
      <c r="B64" s="22" t="s">
        <v>71</v>
      </c>
      <c r="C64" s="79">
        <v>1600207000</v>
      </c>
      <c r="D64" s="79">
        <v>1621189318</v>
      </c>
      <c r="E64" s="78">
        <f>D64-C64</f>
        <v>20982318</v>
      </c>
      <c r="F64" s="85">
        <v>1961092000</v>
      </c>
    </row>
    <row r="65" spans="1:6" s="8" customFormat="1" ht="17.25" customHeight="1">
      <c r="A65" s="10"/>
      <c r="B65" s="22"/>
      <c r="C65" s="79"/>
      <c r="D65" s="79"/>
      <c r="E65" s="78"/>
      <c r="F65" s="85"/>
    </row>
    <row r="66" spans="1:6" s="8" customFormat="1" ht="17.25" customHeight="1">
      <c r="A66" s="128" t="s">
        <v>25</v>
      </c>
      <c r="B66" s="129"/>
      <c r="C66" s="76">
        <f>SUM(C67:C68)</f>
        <v>1749599000</v>
      </c>
      <c r="D66" s="76">
        <f>SUM(D67:D68)</f>
        <v>781399506</v>
      </c>
      <c r="E66" s="80">
        <f>SUM(E67:E68)</f>
        <v>-968199494</v>
      </c>
      <c r="F66" s="80">
        <f>SUM(F67:F68)</f>
        <v>403156000</v>
      </c>
    </row>
    <row r="67" spans="1:6" s="8" customFormat="1" ht="17.25" customHeight="1">
      <c r="A67" s="10"/>
      <c r="B67" s="22" t="s">
        <v>72</v>
      </c>
      <c r="C67" s="79">
        <v>300577000</v>
      </c>
      <c r="D67" s="79">
        <v>307767142</v>
      </c>
      <c r="E67" s="78">
        <f>D67-C67</f>
        <v>7190142</v>
      </c>
      <c r="F67" s="85">
        <v>398800000</v>
      </c>
    </row>
    <row r="68" spans="1:6" s="13" customFormat="1" ht="17.25" customHeight="1">
      <c r="A68" s="10"/>
      <c r="B68" s="22" t="s">
        <v>73</v>
      </c>
      <c r="C68" s="79">
        <v>1449022000</v>
      </c>
      <c r="D68" s="79">
        <v>473632364</v>
      </c>
      <c r="E68" s="78">
        <f>D68-C68</f>
        <v>-975389636</v>
      </c>
      <c r="F68" s="85">
        <v>4356000</v>
      </c>
    </row>
    <row r="69" spans="1:6" s="8" customFormat="1" ht="17.25" customHeight="1">
      <c r="A69" s="10"/>
      <c r="B69" s="22"/>
      <c r="C69" s="79"/>
      <c r="D69" s="79"/>
      <c r="E69" s="78"/>
      <c r="F69" s="85"/>
    </row>
    <row r="70" spans="1:6" s="8" customFormat="1" ht="17.25" customHeight="1">
      <c r="A70" s="128" t="s">
        <v>26</v>
      </c>
      <c r="B70" s="129"/>
      <c r="C70" s="76">
        <f>SUM(C71)</f>
        <v>66391000</v>
      </c>
      <c r="D70" s="76">
        <f>SUM(D71)</f>
        <v>69845239</v>
      </c>
      <c r="E70" s="80">
        <f>SUM(E71)</f>
        <v>3454239</v>
      </c>
      <c r="F70" s="86">
        <f>SUM(F71)</f>
        <v>41361000</v>
      </c>
    </row>
    <row r="71" spans="1:6" s="13" customFormat="1" ht="17.25" customHeight="1">
      <c r="A71" s="10"/>
      <c r="B71" s="22" t="s">
        <v>26</v>
      </c>
      <c r="C71" s="79">
        <v>66391000</v>
      </c>
      <c r="D71" s="79">
        <v>69845239</v>
      </c>
      <c r="E71" s="78">
        <f>D71-C71</f>
        <v>3454239</v>
      </c>
      <c r="F71" s="85">
        <v>41361000</v>
      </c>
    </row>
    <row r="72" spans="1:6" s="8" customFormat="1" ht="17.25" customHeight="1">
      <c r="A72" s="10"/>
      <c r="B72" s="22"/>
      <c r="C72" s="79"/>
      <c r="D72" s="79"/>
      <c r="E72" s="78"/>
      <c r="F72" s="85"/>
    </row>
    <row r="73" spans="1:6" s="8" customFormat="1" ht="17.25" customHeight="1">
      <c r="A73" s="128" t="s">
        <v>4</v>
      </c>
      <c r="B73" s="129"/>
      <c r="C73" s="76">
        <f>SUM(C74:C75)</f>
        <v>5833148000</v>
      </c>
      <c r="D73" s="76">
        <f>SUM(D74:D75)</f>
        <v>5788734788</v>
      </c>
      <c r="E73" s="80">
        <f>SUM(E74:E75)</f>
        <v>-44413212</v>
      </c>
      <c r="F73" s="86">
        <f>SUM(F74:F75)</f>
        <v>5527167000</v>
      </c>
    </row>
    <row r="74" spans="1:6" s="8" customFormat="1" ht="17.25" customHeight="1">
      <c r="A74" s="10"/>
      <c r="B74" s="22" t="s">
        <v>74</v>
      </c>
      <c r="C74" s="85">
        <v>5059079000</v>
      </c>
      <c r="D74" s="79">
        <v>5014666999</v>
      </c>
      <c r="E74" s="78">
        <f>D74-C74</f>
        <v>-44412001</v>
      </c>
      <c r="F74" s="85">
        <v>5526446000</v>
      </c>
    </row>
    <row r="75" spans="1:6" s="13" customFormat="1" ht="17.25" customHeight="1">
      <c r="A75" s="10"/>
      <c r="B75" s="22" t="s">
        <v>75</v>
      </c>
      <c r="C75" s="85">
        <v>774069000</v>
      </c>
      <c r="D75" s="79">
        <v>774067789</v>
      </c>
      <c r="E75" s="78">
        <f>D75-C75</f>
        <v>-1211</v>
      </c>
      <c r="F75" s="85">
        <v>721000</v>
      </c>
    </row>
    <row r="76" spans="1:6" s="8" customFormat="1" ht="17.25" customHeight="1">
      <c r="A76" s="10"/>
      <c r="B76" s="22"/>
      <c r="C76" s="79"/>
      <c r="D76" s="79"/>
      <c r="E76" s="78"/>
      <c r="F76" s="85"/>
    </row>
    <row r="77" spans="1:6" s="8" customFormat="1" ht="17.25" customHeight="1">
      <c r="A77" s="128" t="s">
        <v>8</v>
      </c>
      <c r="B77" s="129"/>
      <c r="C77" s="76">
        <f>SUM(C78)</f>
        <v>8139030207</v>
      </c>
      <c r="D77" s="76">
        <f>SUM(D78)</f>
        <v>8139030295</v>
      </c>
      <c r="E77" s="80">
        <f>SUM(E78)</f>
        <v>88</v>
      </c>
      <c r="F77" s="86">
        <f>SUM(F78)</f>
        <v>2500000000</v>
      </c>
    </row>
    <row r="78" spans="1:6" s="13" customFormat="1" ht="17.25" customHeight="1">
      <c r="A78" s="10"/>
      <c r="B78" s="22" t="s">
        <v>8</v>
      </c>
      <c r="C78" s="85">
        <v>8139030207</v>
      </c>
      <c r="D78" s="79">
        <v>8139030295</v>
      </c>
      <c r="E78" s="78">
        <f>D78-C78</f>
        <v>88</v>
      </c>
      <c r="F78" s="85">
        <v>2500000000</v>
      </c>
    </row>
    <row r="79" spans="1:6" s="8" customFormat="1" ht="17.25" customHeight="1">
      <c r="A79" s="10"/>
      <c r="B79" s="22"/>
      <c r="C79" s="79"/>
      <c r="D79" s="79"/>
      <c r="E79" s="78"/>
      <c r="F79" s="85"/>
    </row>
    <row r="80" spans="1:6" s="8" customFormat="1" ht="17.25" customHeight="1">
      <c r="A80" s="128" t="s">
        <v>27</v>
      </c>
      <c r="B80" s="129"/>
      <c r="C80" s="76">
        <f>SUM(C81:C87)</f>
        <v>1992720000</v>
      </c>
      <c r="D80" s="76">
        <f>SUM(D81:D87)</f>
        <v>2304802144</v>
      </c>
      <c r="E80" s="80">
        <f>SUM(E81:E87)</f>
        <v>312082144</v>
      </c>
      <c r="F80" s="86">
        <f>SUM(F81:F87)</f>
        <v>2050099000</v>
      </c>
    </row>
    <row r="81" spans="1:6" s="8" customFormat="1" ht="17.25" customHeight="1">
      <c r="A81" s="10"/>
      <c r="B81" s="22" t="s">
        <v>76</v>
      </c>
      <c r="C81" s="79">
        <v>137125000</v>
      </c>
      <c r="D81" s="79">
        <v>144184653</v>
      </c>
      <c r="E81" s="78">
        <f>D81-C81</f>
        <v>7059653</v>
      </c>
      <c r="F81" s="85">
        <v>138353000</v>
      </c>
    </row>
    <row r="82" spans="1:6" s="8" customFormat="1" ht="17.25" customHeight="1">
      <c r="A82" s="10"/>
      <c r="B82" s="22" t="s">
        <v>77</v>
      </c>
      <c r="C82" s="79">
        <v>342000</v>
      </c>
      <c r="D82" s="79">
        <v>299560</v>
      </c>
      <c r="E82" s="78">
        <f aca="true" t="shared" si="0" ref="E82:E87">D82-C82</f>
        <v>-42440</v>
      </c>
      <c r="F82" s="85">
        <v>379000</v>
      </c>
    </row>
    <row r="83" spans="1:6" s="8" customFormat="1" ht="17.25" customHeight="1">
      <c r="A83" s="10"/>
      <c r="B83" s="22" t="s">
        <v>78</v>
      </c>
      <c r="C83" s="79">
        <v>97725000</v>
      </c>
      <c r="D83" s="79">
        <v>101505853</v>
      </c>
      <c r="E83" s="78">
        <f t="shared" si="0"/>
        <v>3780853</v>
      </c>
      <c r="F83" s="85">
        <v>93990000</v>
      </c>
    </row>
    <row r="84" spans="1:6" s="8" customFormat="1" ht="17.25" customHeight="1">
      <c r="A84" s="10"/>
      <c r="B84" s="22" t="s">
        <v>79</v>
      </c>
      <c r="C84" s="79">
        <v>411789000</v>
      </c>
      <c r="D84" s="79">
        <v>530449927</v>
      </c>
      <c r="E84" s="78">
        <f t="shared" si="0"/>
        <v>118660927</v>
      </c>
      <c r="F84" s="85">
        <v>452017000</v>
      </c>
    </row>
    <row r="85" spans="1:6" s="8" customFormat="1" ht="17.25" customHeight="1">
      <c r="A85" s="10"/>
      <c r="B85" s="22" t="s">
        <v>80</v>
      </c>
      <c r="C85" s="79">
        <v>9029000</v>
      </c>
      <c r="D85" s="79">
        <v>7980900</v>
      </c>
      <c r="E85" s="78">
        <f t="shared" si="0"/>
        <v>-1048100</v>
      </c>
      <c r="F85" s="85">
        <v>8972000</v>
      </c>
    </row>
    <row r="86" spans="1:6" s="8" customFormat="1" ht="17.25" customHeight="1">
      <c r="A86" s="29"/>
      <c r="B86" s="22" t="s">
        <v>81</v>
      </c>
      <c r="C86" s="85">
        <v>150000000</v>
      </c>
      <c r="D86" s="85">
        <v>150000000</v>
      </c>
      <c r="E86" s="78" t="s">
        <v>125</v>
      </c>
      <c r="F86" s="85">
        <v>200000000</v>
      </c>
    </row>
    <row r="87" spans="1:6" s="8" customFormat="1" ht="17.25" customHeight="1">
      <c r="A87" s="29"/>
      <c r="B87" s="22" t="s">
        <v>82</v>
      </c>
      <c r="C87" s="85">
        <v>1186710000</v>
      </c>
      <c r="D87" s="85">
        <v>1370381251</v>
      </c>
      <c r="E87" s="78">
        <f t="shared" si="0"/>
        <v>183671251</v>
      </c>
      <c r="F87" s="85">
        <v>1156388000</v>
      </c>
    </row>
    <row r="88" spans="1:6" s="8" customFormat="1" ht="17.25" customHeight="1">
      <c r="A88" s="29"/>
      <c r="B88" s="22"/>
      <c r="C88" s="85"/>
      <c r="D88" s="85"/>
      <c r="E88" s="93"/>
      <c r="F88" s="85"/>
    </row>
    <row r="89" spans="1:6" s="17" customFormat="1" ht="17.25" customHeight="1">
      <c r="A89" s="134" t="s">
        <v>6</v>
      </c>
      <c r="B89" s="129"/>
      <c r="C89" s="76">
        <f>SUM(C90)</f>
        <v>5354000000</v>
      </c>
      <c r="D89" s="76">
        <f>SUM(D90)</f>
        <v>5310082000</v>
      </c>
      <c r="E89" s="80">
        <f>SUM(E90)</f>
        <v>-43918000</v>
      </c>
      <c r="F89" s="86">
        <f>SUM(F90)</f>
        <v>5903000000</v>
      </c>
    </row>
    <row r="90" spans="1:6" ht="17.25" customHeight="1">
      <c r="A90" s="49"/>
      <c r="B90" s="23" t="s">
        <v>6</v>
      </c>
      <c r="C90" s="84">
        <v>5354000000</v>
      </c>
      <c r="D90" s="84">
        <v>5310082000</v>
      </c>
      <c r="E90" s="88">
        <f>D90-C90</f>
        <v>-43918000</v>
      </c>
      <c r="F90" s="84">
        <v>5903000000</v>
      </c>
    </row>
    <row r="91" spans="2:6" ht="13.5">
      <c r="B91" s="26"/>
      <c r="F91" s="27"/>
    </row>
  </sheetData>
  <sheetProtection/>
  <mergeCells count="24">
    <mergeCell ref="A49:B49"/>
    <mergeCell ref="A89:B89"/>
    <mergeCell ref="A52:B52"/>
    <mergeCell ref="A56:B56"/>
    <mergeCell ref="A61:B61"/>
    <mergeCell ref="A66:B66"/>
    <mergeCell ref="A70:B70"/>
    <mergeCell ref="A73:B73"/>
    <mergeCell ref="A24:B24"/>
    <mergeCell ref="A33:B33"/>
    <mergeCell ref="A36:B36"/>
    <mergeCell ref="A39:B39"/>
    <mergeCell ref="A43:B43"/>
    <mergeCell ref="A46:B46"/>
    <mergeCell ref="A27:B27"/>
    <mergeCell ref="A5:B6"/>
    <mergeCell ref="A30:B30"/>
    <mergeCell ref="A77:B77"/>
    <mergeCell ref="A80:B80"/>
    <mergeCell ref="C5:E5"/>
    <mergeCell ref="A7:B7"/>
    <mergeCell ref="A9:B9"/>
    <mergeCell ref="A15:B15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F6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375" style="7" bestFit="1" customWidth="1"/>
    <col min="2" max="2" width="21.875" style="7" customWidth="1"/>
    <col min="3" max="4" width="16.125" style="7" customWidth="1"/>
    <col min="5" max="5" width="15.375" style="7" customWidth="1"/>
    <col min="6" max="6" width="16.75390625" style="7" bestFit="1" customWidth="1"/>
    <col min="7" max="16384" width="9.00390625" style="7" customWidth="1"/>
  </cols>
  <sheetData>
    <row r="1" spans="1:6" ht="16.5" customHeight="1">
      <c r="A1" s="11" t="s">
        <v>131</v>
      </c>
      <c r="B1" s="11"/>
      <c r="C1" s="11"/>
      <c r="D1" s="11"/>
      <c r="E1" s="11"/>
      <c r="F1" s="11"/>
    </row>
    <row r="2" spans="1:6" ht="16.5" customHeight="1">
      <c r="A2" s="111" t="s">
        <v>83</v>
      </c>
      <c r="B2" s="112"/>
      <c r="C2" s="112"/>
      <c r="D2" s="112"/>
      <c r="E2" s="112"/>
      <c r="F2" s="112"/>
    </row>
    <row r="3" spans="1:6" s="25" customFormat="1" ht="16.5" customHeight="1">
      <c r="A3" s="113" t="s">
        <v>43</v>
      </c>
      <c r="B3" s="113"/>
      <c r="C3" s="113"/>
      <c r="D3" s="113"/>
      <c r="E3" s="113"/>
      <c r="F3" s="113"/>
    </row>
    <row r="4" spans="1:6" s="8" customFormat="1" ht="16.5" customHeight="1" thickBot="1">
      <c r="A4" s="70" t="s">
        <v>28</v>
      </c>
      <c r="B4" s="70"/>
      <c r="C4" s="70"/>
      <c r="D4" s="70"/>
      <c r="E4" s="70"/>
      <c r="F4" s="70"/>
    </row>
    <row r="5" spans="1:6" s="8" customFormat="1" ht="15" customHeight="1" thickTop="1">
      <c r="A5" s="137" t="s">
        <v>0</v>
      </c>
      <c r="B5" s="138"/>
      <c r="C5" s="122" t="s">
        <v>126</v>
      </c>
      <c r="D5" s="123"/>
      <c r="E5" s="123"/>
      <c r="F5" s="45" t="s">
        <v>127</v>
      </c>
    </row>
    <row r="6" spans="1:6" s="8" customFormat="1" ht="15" customHeight="1">
      <c r="A6" s="139"/>
      <c r="B6" s="140"/>
      <c r="C6" s="59" t="s">
        <v>10</v>
      </c>
      <c r="D6" s="59" t="s">
        <v>84</v>
      </c>
      <c r="E6" s="61" t="s">
        <v>51</v>
      </c>
      <c r="F6" s="51" t="s">
        <v>52</v>
      </c>
    </row>
    <row r="7" spans="1:6" s="13" customFormat="1" ht="16.5" customHeight="1">
      <c r="A7" s="141" t="s">
        <v>12</v>
      </c>
      <c r="B7" s="142"/>
      <c r="C7" s="73">
        <f>SUM(C9+C12+C18+C26+C33+C39+C42+C49+C52+C55+C59)</f>
        <v>207989293207</v>
      </c>
      <c r="D7" s="73">
        <f>SUM(D9+D12+D18+D26+D33+D39+D42+D49+D52)</f>
        <v>198736653605</v>
      </c>
      <c r="E7" s="73">
        <f>SUM(E9+E12+E18+E26+E33+E39+E42+E49+E52+E55+E59)</f>
        <v>9252639602</v>
      </c>
      <c r="F7" s="91">
        <f>SUM(F9,F12,F18,F26,F33,F39,F42,F49,F52,F55,F59)</f>
        <v>193796000000</v>
      </c>
    </row>
    <row r="8" spans="1:6" s="13" customFormat="1" ht="16.5" customHeight="1">
      <c r="A8" s="64"/>
      <c r="B8" s="110"/>
      <c r="C8" s="73"/>
      <c r="D8" s="73"/>
      <c r="E8" s="73"/>
      <c r="F8" s="73"/>
    </row>
    <row r="9" spans="1:6" s="8" customFormat="1" ht="16.5" customHeight="1">
      <c r="A9" s="135" t="s">
        <v>29</v>
      </c>
      <c r="B9" s="136"/>
      <c r="C9" s="73">
        <f>SUM(C10)</f>
        <v>799675000</v>
      </c>
      <c r="D9" s="73">
        <f>SUM(D10)</f>
        <v>763605859</v>
      </c>
      <c r="E9" s="73">
        <f>SUM(E10)</f>
        <v>36069141</v>
      </c>
      <c r="F9" s="73">
        <f>SUM(F10)</f>
        <v>805737000</v>
      </c>
    </row>
    <row r="10" spans="1:6" s="8" customFormat="1" ht="16.5" customHeight="1">
      <c r="A10" s="65"/>
      <c r="B10" s="66" t="s">
        <v>29</v>
      </c>
      <c r="C10" s="96">
        <v>799675000</v>
      </c>
      <c r="D10" s="96">
        <v>763605859</v>
      </c>
      <c r="E10" s="96">
        <f>C10-D10</f>
        <v>36069141</v>
      </c>
      <c r="F10" s="96">
        <v>805737000</v>
      </c>
    </row>
    <row r="11" spans="1:6" s="8" customFormat="1" ht="16.5" customHeight="1">
      <c r="A11" s="65"/>
      <c r="B11" s="66"/>
      <c r="C11" s="96"/>
      <c r="D11" s="96"/>
      <c r="E11" s="96"/>
      <c r="F11" s="96"/>
    </row>
    <row r="12" spans="1:6" s="13" customFormat="1" ht="16.5" customHeight="1">
      <c r="A12" s="135" t="s">
        <v>30</v>
      </c>
      <c r="B12" s="136"/>
      <c r="C12" s="73">
        <f>SUM(C13:C16)</f>
        <v>17180592453</v>
      </c>
      <c r="D12" s="73">
        <f>SUM(D13:D16)</f>
        <v>16705513826</v>
      </c>
      <c r="E12" s="73">
        <f>SUM(E13:E16)</f>
        <v>475078627</v>
      </c>
      <c r="F12" s="73">
        <f>SUM(F13:F16)</f>
        <v>7422025000</v>
      </c>
    </row>
    <row r="13" spans="1:6" s="8" customFormat="1" ht="16.5" customHeight="1">
      <c r="A13" s="67"/>
      <c r="B13" s="66" t="s">
        <v>85</v>
      </c>
      <c r="C13" s="96">
        <v>16662500000</v>
      </c>
      <c r="D13" s="96">
        <v>16212551891</v>
      </c>
      <c r="E13" s="96">
        <f>C13-D13</f>
        <v>449948109</v>
      </c>
      <c r="F13" s="96">
        <v>7077353000</v>
      </c>
    </row>
    <row r="14" spans="1:6" s="8" customFormat="1" ht="16.5" customHeight="1">
      <c r="A14" s="67"/>
      <c r="B14" s="66" t="s">
        <v>86</v>
      </c>
      <c r="C14" s="96">
        <v>76250000</v>
      </c>
      <c r="D14" s="96">
        <v>75103296</v>
      </c>
      <c r="E14" s="96">
        <f>C14-D14</f>
        <v>1146704</v>
      </c>
      <c r="F14" s="96">
        <v>84077000</v>
      </c>
    </row>
    <row r="15" spans="1:6" s="8" customFormat="1" ht="16.5" customHeight="1">
      <c r="A15" s="67"/>
      <c r="B15" s="66" t="s">
        <v>87</v>
      </c>
      <c r="C15" s="96">
        <v>429385453</v>
      </c>
      <c r="D15" s="96">
        <v>406385995</v>
      </c>
      <c r="E15" s="96">
        <f>C15-D15</f>
        <v>22999458</v>
      </c>
      <c r="F15" s="96">
        <v>248256000</v>
      </c>
    </row>
    <row r="16" spans="1:6" s="8" customFormat="1" ht="16.5" customHeight="1">
      <c r="A16" s="67"/>
      <c r="B16" s="66" t="s">
        <v>88</v>
      </c>
      <c r="C16" s="96">
        <v>12457000</v>
      </c>
      <c r="D16" s="96">
        <v>11472644</v>
      </c>
      <c r="E16" s="96">
        <f>C16-D16</f>
        <v>984356</v>
      </c>
      <c r="F16" s="96">
        <v>12339000</v>
      </c>
    </row>
    <row r="17" spans="1:6" s="8" customFormat="1" ht="16.5" customHeight="1">
      <c r="A17" s="67"/>
      <c r="B17" s="66"/>
      <c r="C17" s="96"/>
      <c r="D17" s="96"/>
      <c r="E17" s="96"/>
      <c r="F17" s="96"/>
    </row>
    <row r="18" spans="1:6" s="8" customFormat="1" ht="16.5" customHeight="1">
      <c r="A18" s="135" t="s">
        <v>31</v>
      </c>
      <c r="B18" s="136"/>
      <c r="C18" s="73">
        <f>SUM(C19:C24)</f>
        <v>9687125000</v>
      </c>
      <c r="D18" s="73">
        <f>SUM(D19:D24)</f>
        <v>7798371826</v>
      </c>
      <c r="E18" s="73">
        <f>SUM(E19:E24)</f>
        <v>1888753174</v>
      </c>
      <c r="F18" s="73">
        <f>SUM(F19:F24)</f>
        <v>8395423000</v>
      </c>
    </row>
    <row r="19" spans="1:6" s="8" customFormat="1" ht="16.5" customHeight="1">
      <c r="A19" s="67"/>
      <c r="B19" s="66" t="s">
        <v>89</v>
      </c>
      <c r="C19" s="96">
        <v>4195027000</v>
      </c>
      <c r="D19" s="96">
        <v>3975211585</v>
      </c>
      <c r="E19" s="96">
        <f aca="true" t="shared" si="0" ref="E19:E24">C19-D19</f>
        <v>219815415</v>
      </c>
      <c r="F19" s="96">
        <v>4373399000</v>
      </c>
    </row>
    <row r="20" spans="1:6" s="8" customFormat="1" ht="16.5" customHeight="1">
      <c r="A20" s="67"/>
      <c r="B20" s="66" t="s">
        <v>90</v>
      </c>
      <c r="C20" s="96">
        <v>569438000</v>
      </c>
      <c r="D20" s="96">
        <v>546262341</v>
      </c>
      <c r="E20" s="96">
        <f t="shared" si="0"/>
        <v>23175659</v>
      </c>
      <c r="F20" s="96">
        <v>539658000</v>
      </c>
    </row>
    <row r="21" spans="1:6" s="8" customFormat="1" ht="16.5" customHeight="1">
      <c r="A21" s="67"/>
      <c r="B21" s="66" t="s">
        <v>91</v>
      </c>
      <c r="C21" s="96">
        <v>16127000</v>
      </c>
      <c r="D21" s="96">
        <v>14381605</v>
      </c>
      <c r="E21" s="96">
        <f t="shared" si="0"/>
        <v>1745395</v>
      </c>
      <c r="F21" s="96">
        <v>333855000</v>
      </c>
    </row>
    <row r="22" spans="1:6" s="8" customFormat="1" ht="16.5" customHeight="1">
      <c r="A22" s="67"/>
      <c r="B22" s="66" t="s">
        <v>92</v>
      </c>
      <c r="C22" s="96">
        <v>400936000</v>
      </c>
      <c r="D22" s="96">
        <v>384041928</v>
      </c>
      <c r="E22" s="96">
        <f t="shared" si="0"/>
        <v>16894072</v>
      </c>
      <c r="F22" s="96">
        <v>374726000</v>
      </c>
    </row>
    <row r="23" spans="1:6" s="8" customFormat="1" ht="16.5" customHeight="1">
      <c r="A23" s="67"/>
      <c r="B23" s="66" t="s">
        <v>93</v>
      </c>
      <c r="C23" s="96">
        <v>3383103000</v>
      </c>
      <c r="D23" s="96">
        <v>1789271403</v>
      </c>
      <c r="E23" s="96">
        <f t="shared" si="0"/>
        <v>1593831597</v>
      </c>
      <c r="F23" s="96">
        <v>1662777000</v>
      </c>
    </row>
    <row r="24" spans="1:6" s="8" customFormat="1" ht="16.5" customHeight="1">
      <c r="A24" s="67"/>
      <c r="B24" s="66" t="s">
        <v>3</v>
      </c>
      <c r="C24" s="96">
        <v>1122494000</v>
      </c>
      <c r="D24" s="96">
        <v>1089202964</v>
      </c>
      <c r="E24" s="96">
        <f t="shared" si="0"/>
        <v>33291036</v>
      </c>
      <c r="F24" s="96">
        <v>1111008000</v>
      </c>
    </row>
    <row r="25" spans="1:6" s="8" customFormat="1" ht="16.5" customHeight="1">
      <c r="A25" s="67"/>
      <c r="B25" s="66"/>
      <c r="C25" s="96"/>
      <c r="D25" s="96"/>
      <c r="E25" s="96"/>
      <c r="F25" s="96"/>
    </row>
    <row r="26" spans="1:6" s="8" customFormat="1" ht="16.5" customHeight="1">
      <c r="A26" s="135" t="s">
        <v>32</v>
      </c>
      <c r="B26" s="136"/>
      <c r="C26" s="91">
        <f>SUM(C27:C31)</f>
        <v>98632537754</v>
      </c>
      <c r="D26" s="91">
        <f>SUM(D27:D31)</f>
        <v>94980168312</v>
      </c>
      <c r="E26" s="91">
        <f>SUM(E27:E31)</f>
        <v>3652369442</v>
      </c>
      <c r="F26" s="91">
        <f>SUM(F27:F31)</f>
        <v>96968150000</v>
      </c>
    </row>
    <row r="27" spans="1:6" s="8" customFormat="1" ht="16.5" customHeight="1">
      <c r="A27" s="67"/>
      <c r="B27" s="66" t="s">
        <v>94</v>
      </c>
      <c r="C27" s="96">
        <v>33868959000</v>
      </c>
      <c r="D27" s="96">
        <v>32484413295</v>
      </c>
      <c r="E27" s="96">
        <f>C27-D27</f>
        <v>1384545705</v>
      </c>
      <c r="F27" s="96">
        <v>31326740000</v>
      </c>
    </row>
    <row r="28" spans="1:6" s="8" customFormat="1" ht="16.5" customHeight="1">
      <c r="A28" s="67"/>
      <c r="B28" s="66" t="s">
        <v>95</v>
      </c>
      <c r="C28" s="96">
        <v>44432502754</v>
      </c>
      <c r="D28" s="96">
        <v>43298953596</v>
      </c>
      <c r="E28" s="96">
        <f>C28-D28</f>
        <v>1133549158</v>
      </c>
      <c r="F28" s="96">
        <v>45755822000</v>
      </c>
    </row>
    <row r="29" spans="1:6" s="8" customFormat="1" ht="16.5" customHeight="1">
      <c r="A29" s="67"/>
      <c r="B29" s="66" t="s">
        <v>96</v>
      </c>
      <c r="C29" s="96">
        <v>15976155000</v>
      </c>
      <c r="D29" s="96">
        <v>15306347249</v>
      </c>
      <c r="E29" s="96">
        <f>C29-D29</f>
        <v>669807751</v>
      </c>
      <c r="F29" s="96">
        <v>15353745000</v>
      </c>
    </row>
    <row r="30" spans="1:6" s="8" customFormat="1" ht="16.5" customHeight="1">
      <c r="A30" s="67"/>
      <c r="B30" s="66" t="s">
        <v>97</v>
      </c>
      <c r="C30" s="96">
        <v>99866000</v>
      </c>
      <c r="D30" s="96">
        <v>98164207</v>
      </c>
      <c r="E30" s="96">
        <f>C30-D30</f>
        <v>1701793</v>
      </c>
      <c r="F30" s="96">
        <v>105060000</v>
      </c>
    </row>
    <row r="31" spans="1:6" s="8" customFormat="1" ht="16.5" customHeight="1">
      <c r="A31" s="67"/>
      <c r="B31" s="66" t="s">
        <v>98</v>
      </c>
      <c r="C31" s="81">
        <v>4255055000</v>
      </c>
      <c r="D31" s="81">
        <v>3792289965</v>
      </c>
      <c r="E31" s="96">
        <f>C31-D31</f>
        <v>462765035</v>
      </c>
      <c r="F31" s="81">
        <v>4426783000</v>
      </c>
    </row>
    <row r="32" spans="1:6" s="8" customFormat="1" ht="16.5" customHeight="1">
      <c r="A32" s="67"/>
      <c r="B32" s="114"/>
      <c r="C32" s="115"/>
      <c r="D32" s="81"/>
      <c r="E32" s="81"/>
      <c r="F32" s="81"/>
    </row>
    <row r="33" spans="1:6" s="8" customFormat="1" ht="16.5" customHeight="1">
      <c r="A33" s="135" t="s">
        <v>33</v>
      </c>
      <c r="B33" s="136"/>
      <c r="C33" s="73">
        <f>SUM(C34:C37)</f>
        <v>14787007000</v>
      </c>
      <c r="D33" s="73">
        <f>SUM(D34:D37)</f>
        <v>13979704179</v>
      </c>
      <c r="E33" s="73">
        <f>SUM(E34:E37)</f>
        <v>807302821</v>
      </c>
      <c r="F33" s="73">
        <f>SUM(F34:F37)</f>
        <v>11315482000</v>
      </c>
    </row>
    <row r="34" spans="1:6" s="8" customFormat="1" ht="16.5" customHeight="1">
      <c r="A34" s="67"/>
      <c r="B34" s="66" t="s">
        <v>99</v>
      </c>
      <c r="C34" s="96">
        <v>2961112000</v>
      </c>
      <c r="D34" s="96">
        <v>2709168831</v>
      </c>
      <c r="E34" s="96">
        <f>C34-D34</f>
        <v>251943169</v>
      </c>
      <c r="F34" s="96">
        <v>2747452000</v>
      </c>
    </row>
    <row r="35" spans="1:6" s="8" customFormat="1" ht="16.5" customHeight="1">
      <c r="A35" s="67"/>
      <c r="B35" s="66" t="s">
        <v>100</v>
      </c>
      <c r="C35" s="96">
        <v>1112041000</v>
      </c>
      <c r="D35" s="96">
        <v>1066309608</v>
      </c>
      <c r="E35" s="96">
        <f>C35-D35</f>
        <v>45731392</v>
      </c>
      <c r="F35" s="96">
        <v>1036157000</v>
      </c>
    </row>
    <row r="36" spans="1:6" s="8" customFormat="1" ht="16.5" customHeight="1">
      <c r="A36" s="67"/>
      <c r="B36" s="66" t="s">
        <v>101</v>
      </c>
      <c r="C36" s="96">
        <v>4977866000</v>
      </c>
      <c r="D36" s="96">
        <v>4575143647</v>
      </c>
      <c r="E36" s="96">
        <f>C36-D36</f>
        <v>402722353</v>
      </c>
      <c r="F36" s="96">
        <v>5249166000</v>
      </c>
    </row>
    <row r="37" spans="1:6" s="8" customFormat="1" ht="16.5" customHeight="1">
      <c r="A37" s="67"/>
      <c r="B37" s="66" t="s">
        <v>102</v>
      </c>
      <c r="C37" s="96">
        <v>5735988000</v>
      </c>
      <c r="D37" s="96">
        <v>5629082093</v>
      </c>
      <c r="E37" s="96">
        <f>C37-D37</f>
        <v>106905907</v>
      </c>
      <c r="F37" s="96">
        <v>2282707000</v>
      </c>
    </row>
    <row r="38" spans="1:6" s="8" customFormat="1" ht="16.5" customHeight="1">
      <c r="A38" s="67"/>
      <c r="B38" s="66"/>
      <c r="C38" s="96"/>
      <c r="D38" s="96"/>
      <c r="E38" s="96"/>
      <c r="F38" s="96"/>
    </row>
    <row r="39" spans="1:6" s="8" customFormat="1" ht="16.5" customHeight="1">
      <c r="A39" s="135" t="s">
        <v>34</v>
      </c>
      <c r="B39" s="136"/>
      <c r="C39" s="73">
        <f>SUM(C40)</f>
        <v>6373119000</v>
      </c>
      <c r="D39" s="73">
        <f>SUM(D40)</f>
        <v>6207874512</v>
      </c>
      <c r="E39" s="73">
        <f>SUM(E40)</f>
        <v>165244488</v>
      </c>
      <c r="F39" s="73">
        <f>SUM(F40)</f>
        <v>6698529000</v>
      </c>
    </row>
    <row r="40" spans="1:6" s="8" customFormat="1" ht="16.5" customHeight="1">
      <c r="A40" s="67"/>
      <c r="B40" s="66" t="s">
        <v>34</v>
      </c>
      <c r="C40" s="96">
        <v>6373119000</v>
      </c>
      <c r="D40" s="96">
        <v>6207874512</v>
      </c>
      <c r="E40" s="96">
        <f>C40-D40</f>
        <v>165244488</v>
      </c>
      <c r="F40" s="96">
        <v>6698529000</v>
      </c>
    </row>
    <row r="41" spans="1:6" s="8" customFormat="1" ht="16.5" customHeight="1">
      <c r="A41" s="67"/>
      <c r="B41" s="66"/>
      <c r="C41" s="96"/>
      <c r="D41" s="96"/>
      <c r="E41" s="96"/>
      <c r="F41" s="96"/>
    </row>
    <row r="42" spans="1:6" s="8" customFormat="1" ht="16.5" customHeight="1">
      <c r="A42" s="135" t="s">
        <v>35</v>
      </c>
      <c r="B42" s="136"/>
      <c r="C42" s="73">
        <f>SUM(C43:C47)</f>
        <v>20365939000</v>
      </c>
      <c r="D42" s="73">
        <f>SUM(D43:D47)</f>
        <v>18995824524</v>
      </c>
      <c r="E42" s="73">
        <f>SUM(E43:E47)</f>
        <v>1370114476</v>
      </c>
      <c r="F42" s="73">
        <f>SUM(F43:F47)</f>
        <v>19977914000</v>
      </c>
    </row>
    <row r="43" spans="1:6" s="8" customFormat="1" ht="16.5" customHeight="1">
      <c r="A43" s="67"/>
      <c r="B43" s="66" t="s">
        <v>103</v>
      </c>
      <c r="C43" s="96">
        <v>5236323000</v>
      </c>
      <c r="D43" s="96">
        <v>5000217485</v>
      </c>
      <c r="E43" s="96">
        <f>C43-D43</f>
        <v>236105515</v>
      </c>
      <c r="F43" s="96">
        <v>5107265000</v>
      </c>
    </row>
    <row r="44" spans="1:6" s="8" customFormat="1" ht="16.5" customHeight="1">
      <c r="A44" s="67"/>
      <c r="B44" s="66" t="s">
        <v>104</v>
      </c>
      <c r="C44" s="96">
        <v>6675255000</v>
      </c>
      <c r="D44" s="96">
        <v>6240880037</v>
      </c>
      <c r="E44" s="96">
        <f>C44-D44</f>
        <v>434374963</v>
      </c>
      <c r="F44" s="96">
        <v>8840221000</v>
      </c>
    </row>
    <row r="45" spans="1:6" s="8" customFormat="1" ht="16.5" customHeight="1">
      <c r="A45" s="67"/>
      <c r="B45" s="66" t="s">
        <v>105</v>
      </c>
      <c r="C45" s="96">
        <v>4344783000</v>
      </c>
      <c r="D45" s="96">
        <v>4059068813</v>
      </c>
      <c r="E45" s="96">
        <f>C45-D45</f>
        <v>285714187</v>
      </c>
      <c r="F45" s="96">
        <v>2801970000</v>
      </c>
    </row>
    <row r="46" spans="1:6" s="8" customFormat="1" ht="16.5" customHeight="1">
      <c r="A46" s="67"/>
      <c r="B46" s="66" t="s">
        <v>106</v>
      </c>
      <c r="C46" s="96">
        <v>1717381000</v>
      </c>
      <c r="D46" s="96">
        <v>1473772995</v>
      </c>
      <c r="E46" s="96">
        <f>C46-D46</f>
        <v>243608005</v>
      </c>
      <c r="F46" s="96" t="s">
        <v>130</v>
      </c>
    </row>
    <row r="47" spans="1:6" s="8" customFormat="1" ht="16.5" customHeight="1">
      <c r="A47" s="67"/>
      <c r="B47" s="66" t="s">
        <v>107</v>
      </c>
      <c r="C47" s="96">
        <v>2392197000</v>
      </c>
      <c r="D47" s="96">
        <v>2221885194</v>
      </c>
      <c r="E47" s="96">
        <f>C47-D47</f>
        <v>170311806</v>
      </c>
      <c r="F47" s="96">
        <v>3228458000</v>
      </c>
    </row>
    <row r="48" spans="1:6" s="8" customFormat="1" ht="16.5" customHeight="1">
      <c r="A48" s="67"/>
      <c r="B48" s="66"/>
      <c r="C48" s="96"/>
      <c r="D48" s="96"/>
      <c r="E48" s="96"/>
      <c r="F48" s="96"/>
    </row>
    <row r="49" spans="1:6" s="8" customFormat="1" ht="16.5" customHeight="1">
      <c r="A49" s="135" t="s">
        <v>36</v>
      </c>
      <c r="B49" s="136"/>
      <c r="C49" s="73">
        <f>SUM(C50)</f>
        <v>38155693000</v>
      </c>
      <c r="D49" s="73">
        <f>SUM(D50)</f>
        <v>37555000682</v>
      </c>
      <c r="E49" s="73">
        <f>SUM(E50)</f>
        <v>600692318</v>
      </c>
      <c r="F49" s="73">
        <f>SUM(F50)</f>
        <v>39826253000</v>
      </c>
    </row>
    <row r="50" spans="1:6" s="8" customFormat="1" ht="16.5" customHeight="1">
      <c r="A50" s="67"/>
      <c r="B50" s="66" t="s">
        <v>36</v>
      </c>
      <c r="C50" s="96">
        <v>38155693000</v>
      </c>
      <c r="D50" s="96">
        <v>37555000682</v>
      </c>
      <c r="E50" s="96">
        <f>C50-D50</f>
        <v>600692318</v>
      </c>
      <c r="F50" s="96">
        <v>39826253000</v>
      </c>
    </row>
    <row r="51" spans="1:6" s="8" customFormat="1" ht="16.5" customHeight="1">
      <c r="A51" s="67"/>
      <c r="B51" s="66"/>
      <c r="C51" s="96"/>
      <c r="D51" s="96"/>
      <c r="E51" s="96"/>
      <c r="F51" s="96"/>
    </row>
    <row r="52" spans="1:6" s="8" customFormat="1" ht="16.5" customHeight="1">
      <c r="A52" s="135" t="s">
        <v>7</v>
      </c>
      <c r="B52" s="136"/>
      <c r="C52" s="73">
        <f>SUM(C53)</f>
        <v>1750604000</v>
      </c>
      <c r="D52" s="73">
        <f>SUM(D53)</f>
        <v>1750589885</v>
      </c>
      <c r="E52" s="73">
        <f>SUM(E53)</f>
        <v>14115</v>
      </c>
      <c r="F52" s="73">
        <f>SUM(F53)</f>
        <v>2086485000</v>
      </c>
    </row>
    <row r="53" spans="1:6" s="8" customFormat="1" ht="16.5" customHeight="1">
      <c r="A53" s="67"/>
      <c r="B53" s="66" t="s">
        <v>7</v>
      </c>
      <c r="C53" s="96">
        <v>1750604000</v>
      </c>
      <c r="D53" s="96">
        <v>1750589885</v>
      </c>
      <c r="E53" s="96">
        <f>C53-D53</f>
        <v>14115</v>
      </c>
      <c r="F53" s="96">
        <v>2086485000</v>
      </c>
    </row>
    <row r="54" spans="1:6" s="8" customFormat="1" ht="16.5" customHeight="1">
      <c r="A54" s="67"/>
      <c r="B54" s="66"/>
      <c r="C54" s="96"/>
      <c r="D54" s="96"/>
      <c r="E54" s="96"/>
      <c r="F54" s="96"/>
    </row>
    <row r="55" spans="1:6" s="8" customFormat="1" ht="16.5" customHeight="1">
      <c r="A55" s="135" t="s">
        <v>37</v>
      </c>
      <c r="B55" s="136"/>
      <c r="C55" s="73">
        <f>SUM(C56:C57)</f>
        <v>2000</v>
      </c>
      <c r="D55" s="73">
        <v>0</v>
      </c>
      <c r="E55" s="73">
        <f>SUM(E56:E57)</f>
        <v>2000</v>
      </c>
      <c r="F55" s="73">
        <f>SUM(F56:F57)</f>
        <v>2000</v>
      </c>
    </row>
    <row r="56" spans="1:6" s="8" customFormat="1" ht="16.5" customHeight="1">
      <c r="A56" s="67"/>
      <c r="B56" s="66" t="s">
        <v>108</v>
      </c>
      <c r="C56" s="96">
        <v>1000</v>
      </c>
      <c r="D56" s="81">
        <v>0</v>
      </c>
      <c r="E56" s="96">
        <f>C56-D56</f>
        <v>1000</v>
      </c>
      <c r="F56" s="96">
        <v>1000</v>
      </c>
    </row>
    <row r="57" spans="1:6" s="8" customFormat="1" ht="16.5" customHeight="1">
      <c r="A57" s="67"/>
      <c r="B57" s="66" t="s">
        <v>109</v>
      </c>
      <c r="C57" s="96">
        <v>1000</v>
      </c>
      <c r="D57" s="81">
        <v>0</v>
      </c>
      <c r="E57" s="96">
        <f>C57-D57</f>
        <v>1000</v>
      </c>
      <c r="F57" s="96">
        <v>1000</v>
      </c>
    </row>
    <row r="58" spans="1:6" s="8" customFormat="1" ht="16.5" customHeight="1">
      <c r="A58" s="67"/>
      <c r="B58" s="66"/>
      <c r="C58" s="96"/>
      <c r="D58" s="100"/>
      <c r="E58" s="96"/>
      <c r="F58" s="96"/>
    </row>
    <row r="59" spans="1:6" s="8" customFormat="1" ht="16.5" customHeight="1">
      <c r="A59" s="135" t="s">
        <v>38</v>
      </c>
      <c r="B59" s="136"/>
      <c r="C59" s="73">
        <f>SUM(C60)</f>
        <v>256999000</v>
      </c>
      <c r="D59" s="73">
        <v>0</v>
      </c>
      <c r="E59" s="73">
        <f>SUM(E60)</f>
        <v>256999000</v>
      </c>
      <c r="F59" s="73">
        <f>SUM(F60)</f>
        <v>300000000</v>
      </c>
    </row>
    <row r="60" spans="1:6" s="8" customFormat="1" ht="16.5" customHeight="1">
      <c r="A60" s="116"/>
      <c r="B60" s="60" t="s">
        <v>38</v>
      </c>
      <c r="C60" s="83">
        <v>256999000</v>
      </c>
      <c r="D60" s="83">
        <v>0</v>
      </c>
      <c r="E60" s="83">
        <f>C60-D60</f>
        <v>256999000</v>
      </c>
      <c r="F60" s="83">
        <v>300000000</v>
      </c>
    </row>
    <row r="61" spans="1:2" ht="16.5" customHeight="1">
      <c r="A61" s="24" t="s">
        <v>120</v>
      </c>
      <c r="B61" s="26"/>
    </row>
  </sheetData>
  <sheetProtection/>
  <mergeCells count="14">
    <mergeCell ref="A18:B18"/>
    <mergeCell ref="A5:B6"/>
    <mergeCell ref="C5:E5"/>
    <mergeCell ref="A7:B7"/>
    <mergeCell ref="A9:B9"/>
    <mergeCell ref="A12:B12"/>
    <mergeCell ref="A55:B55"/>
    <mergeCell ref="A59:B59"/>
    <mergeCell ref="A26:B26"/>
    <mergeCell ref="A33:B33"/>
    <mergeCell ref="A39:B39"/>
    <mergeCell ref="A42:B42"/>
    <mergeCell ref="A49:B49"/>
    <mergeCell ref="A52:B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53" t="s">
        <v>121</v>
      </c>
    </row>
    <row r="2" spans="1:3" s="71" customFormat="1" ht="18.75" customHeight="1">
      <c r="A2" s="56" t="s">
        <v>110</v>
      </c>
      <c r="B2" s="56"/>
      <c r="C2" s="57"/>
    </row>
    <row r="3" spans="1:6" ht="14.25" customHeight="1" thickBot="1">
      <c r="A3" s="58" t="s">
        <v>28</v>
      </c>
      <c r="B3" s="54"/>
      <c r="C3" s="54"/>
      <c r="D3" s="54"/>
      <c r="E3" s="54"/>
      <c r="F3" s="55"/>
    </row>
    <row r="4" spans="1:9" ht="14.25" customHeight="1" thickTop="1">
      <c r="A4" s="137" t="s">
        <v>0</v>
      </c>
      <c r="B4" s="138"/>
      <c r="C4" s="144" t="e">
        <f>#REF!</f>
        <v>#REF!</v>
      </c>
      <c r="D4" s="145"/>
      <c r="E4" s="146"/>
      <c r="F4" s="45" t="e">
        <f>C4+1</f>
        <v>#REF!</v>
      </c>
      <c r="I4" s="4" t="s">
        <v>112</v>
      </c>
    </row>
    <row r="5" spans="1:6" ht="14.25" customHeight="1">
      <c r="A5" s="139"/>
      <c r="B5" s="140"/>
      <c r="C5" s="59" t="s">
        <v>10</v>
      </c>
      <c r="D5" s="50" t="s">
        <v>50</v>
      </c>
      <c r="E5" s="50" t="s">
        <v>51</v>
      </c>
      <c r="F5" s="21" t="s">
        <v>52</v>
      </c>
    </row>
    <row r="6" spans="1:6" ht="14.25" customHeight="1">
      <c r="A6" s="149" t="s">
        <v>12</v>
      </c>
      <c r="B6" s="150"/>
      <c r="C6" s="73">
        <f>SUM(C8,C11,C14,J13,C17,C20)</f>
        <v>116561000</v>
      </c>
      <c r="D6" s="73">
        <f>SUM(D8,D11,D14,K13,D17,D20,D23)</f>
        <v>113136089</v>
      </c>
      <c r="E6" s="80">
        <f>SUM(E8,E11,E14,L13,E17,E20,E23)</f>
        <v>-3424911</v>
      </c>
      <c r="F6" s="73">
        <f>SUM(F8,F11,F14,M13,F17,F20)</f>
        <v>0</v>
      </c>
    </row>
    <row r="7" spans="1:6" ht="7.5" customHeight="1">
      <c r="A7" s="62"/>
      <c r="B7" s="63"/>
      <c r="C7" s="99"/>
      <c r="D7" s="99"/>
      <c r="E7" s="90"/>
      <c r="F7" s="95"/>
    </row>
    <row r="8" spans="1:6" ht="14.25" customHeight="1">
      <c r="A8" s="143" t="s">
        <v>47</v>
      </c>
      <c r="B8" s="136"/>
      <c r="C8" s="75">
        <f>SUM(C9)</f>
        <v>19200000</v>
      </c>
      <c r="D8" s="75">
        <f>SUM(D9)</f>
        <v>17956900</v>
      </c>
      <c r="E8" s="80">
        <f>SUM(E9)</f>
        <v>-1243100</v>
      </c>
      <c r="F8" s="99">
        <f>SUM(F9)</f>
        <v>0</v>
      </c>
    </row>
    <row r="9" spans="1:6" ht="14.25" customHeight="1">
      <c r="A9" s="70"/>
      <c r="B9" s="66" t="s">
        <v>47</v>
      </c>
      <c r="C9" s="77">
        <v>19200000</v>
      </c>
      <c r="D9" s="77">
        <v>17956900</v>
      </c>
      <c r="E9" s="78">
        <f>D9-C9</f>
        <v>-1243100</v>
      </c>
      <c r="F9" s="81">
        <v>0</v>
      </c>
    </row>
    <row r="10" spans="1:6" ht="7.5" customHeight="1">
      <c r="A10" s="70"/>
      <c r="B10" s="66"/>
      <c r="C10" s="99"/>
      <c r="D10" s="99"/>
      <c r="E10" s="80"/>
      <c r="F10" s="81"/>
    </row>
    <row r="11" spans="1:6" ht="14.25" customHeight="1">
      <c r="A11" s="143" t="s">
        <v>63</v>
      </c>
      <c r="B11" s="136"/>
      <c r="C11" s="75">
        <f>SUM(C12)</f>
        <v>18514000</v>
      </c>
      <c r="D11" s="75">
        <f>SUM(D12)</f>
        <v>16252312</v>
      </c>
      <c r="E11" s="80">
        <f>SUM(E12)</f>
        <v>-2261688</v>
      </c>
      <c r="F11" s="75">
        <f>SUM(F12)</f>
        <v>0</v>
      </c>
    </row>
    <row r="12" spans="1:6" ht="14.25" customHeight="1">
      <c r="A12" s="70"/>
      <c r="B12" s="66" t="s">
        <v>63</v>
      </c>
      <c r="C12" s="77">
        <v>18514000</v>
      </c>
      <c r="D12" s="77">
        <v>16252312</v>
      </c>
      <c r="E12" s="78">
        <f>D12-C12</f>
        <v>-2261688</v>
      </c>
      <c r="F12" s="81">
        <v>0</v>
      </c>
    </row>
    <row r="13" spans="1:6" ht="7.5" customHeight="1">
      <c r="A13" s="70"/>
      <c r="B13" s="66"/>
      <c r="C13" s="99"/>
      <c r="D13" s="99"/>
      <c r="E13" s="80"/>
      <c r="F13" s="81"/>
    </row>
    <row r="14" spans="1:6" ht="14.25" customHeight="1">
      <c r="A14" s="143" t="s">
        <v>4</v>
      </c>
      <c r="B14" s="136"/>
      <c r="C14" s="75">
        <f>SUM(C15)</f>
        <v>12079000</v>
      </c>
      <c r="D14" s="75">
        <f>SUM(D15)</f>
        <v>9768602</v>
      </c>
      <c r="E14" s="80">
        <f>SUM(E15)</f>
        <v>-2310398</v>
      </c>
      <c r="F14" s="75">
        <f>SUM(F15)</f>
        <v>0</v>
      </c>
    </row>
    <row r="15" spans="1:6" ht="14.25" customHeight="1">
      <c r="A15" s="70"/>
      <c r="B15" s="66" t="s">
        <v>5</v>
      </c>
      <c r="C15" s="77">
        <v>12079000</v>
      </c>
      <c r="D15" s="77">
        <v>9768602</v>
      </c>
      <c r="E15" s="78">
        <f>D15-C15</f>
        <v>-2310398</v>
      </c>
      <c r="F15" s="81">
        <v>0</v>
      </c>
    </row>
    <row r="16" spans="1:6" ht="7.5" customHeight="1">
      <c r="A16" s="70"/>
      <c r="B16" s="66"/>
      <c r="C16" s="99"/>
      <c r="D16" s="99"/>
      <c r="E16" s="80"/>
      <c r="F16" s="81"/>
    </row>
    <row r="17" spans="1:6" ht="14.25" customHeight="1">
      <c r="A17" s="143" t="s">
        <v>8</v>
      </c>
      <c r="B17" s="136"/>
      <c r="C17" s="73">
        <f>SUM(C18)</f>
        <v>64200000</v>
      </c>
      <c r="D17" s="73">
        <f>SUM(D18)</f>
        <v>64200593</v>
      </c>
      <c r="E17" s="89">
        <f>SUM(E18)</f>
        <v>593</v>
      </c>
      <c r="F17" s="73">
        <f>SUM(F18)</f>
        <v>0</v>
      </c>
    </row>
    <row r="18" spans="1:6" ht="14.25" customHeight="1">
      <c r="A18" s="69"/>
      <c r="B18" s="66" t="s">
        <v>8</v>
      </c>
      <c r="C18" s="77">
        <v>64200000</v>
      </c>
      <c r="D18" s="77">
        <v>64200593</v>
      </c>
      <c r="E18" s="78">
        <f>D18-C18</f>
        <v>593</v>
      </c>
      <c r="F18" s="81">
        <v>0</v>
      </c>
    </row>
    <row r="19" spans="1:6" ht="7.5" customHeight="1">
      <c r="A19" s="69"/>
      <c r="B19" s="66"/>
      <c r="C19" s="99"/>
      <c r="D19" s="99"/>
      <c r="E19" s="80"/>
      <c r="F19" s="81"/>
    </row>
    <row r="20" spans="1:6" ht="14.25" customHeight="1">
      <c r="A20" s="143" t="s">
        <v>27</v>
      </c>
      <c r="B20" s="136"/>
      <c r="C20" s="75">
        <f>SUM(C21:C21)</f>
        <v>2568000</v>
      </c>
      <c r="D20" s="75">
        <f>SUM(D21:D21)</f>
        <v>3958287</v>
      </c>
      <c r="E20" s="80">
        <f>SUM(E21:E21)</f>
        <v>1390287</v>
      </c>
      <c r="F20" s="75">
        <f>SUM(F21)</f>
        <v>0</v>
      </c>
    </row>
    <row r="21" spans="1:6" ht="14.25" customHeight="1">
      <c r="A21" s="70"/>
      <c r="B21" s="66" t="s">
        <v>27</v>
      </c>
      <c r="C21" s="77">
        <v>2568000</v>
      </c>
      <c r="D21" s="77">
        <v>3958287</v>
      </c>
      <c r="E21" s="78">
        <f>D21-C21</f>
        <v>1390287</v>
      </c>
      <c r="F21" s="81">
        <v>0</v>
      </c>
    </row>
    <row r="22" spans="1:6" ht="7.5" customHeight="1">
      <c r="A22" s="70"/>
      <c r="B22" s="66"/>
      <c r="C22" s="77"/>
      <c r="D22" s="77"/>
      <c r="E22" s="78"/>
      <c r="F22" s="81"/>
    </row>
    <row r="23" spans="1:6" ht="14.25" customHeight="1">
      <c r="A23" s="143" t="s">
        <v>25</v>
      </c>
      <c r="B23" s="136"/>
      <c r="C23" s="75">
        <f>SUM(C24)</f>
        <v>0</v>
      </c>
      <c r="D23" s="75">
        <f>SUM(D24)</f>
        <v>999395</v>
      </c>
      <c r="E23" s="108">
        <f>SUM(E24)</f>
        <v>999395</v>
      </c>
      <c r="F23" s="75">
        <f>SUM(F24)</f>
        <v>0</v>
      </c>
    </row>
    <row r="24" spans="1:6" ht="14.25" customHeight="1">
      <c r="A24" s="72"/>
      <c r="B24" s="107" t="s">
        <v>118</v>
      </c>
      <c r="C24" s="101">
        <v>0</v>
      </c>
      <c r="D24" s="83">
        <v>999395</v>
      </c>
      <c r="E24" s="105">
        <f>D24-C24</f>
        <v>999395</v>
      </c>
      <c r="F24" s="83">
        <v>0</v>
      </c>
    </row>
    <row r="25" spans="1:6" ht="14.25" customHeight="1">
      <c r="A25" s="28" t="s">
        <v>119</v>
      </c>
      <c r="B25" s="109"/>
      <c r="C25" s="81"/>
      <c r="D25" s="81"/>
      <c r="E25" s="104"/>
      <c r="F25" s="81"/>
    </row>
    <row r="26" spans="1:6" ht="14.25" customHeight="1">
      <c r="A26" s="10" t="s">
        <v>114</v>
      </c>
      <c r="B26" s="28"/>
      <c r="C26" s="81"/>
      <c r="D26" s="103"/>
      <c r="E26" s="103"/>
      <c r="F26" s="103"/>
    </row>
    <row r="27" ht="18.75" customHeight="1"/>
    <row r="28" ht="18.75" customHeight="1">
      <c r="A28" s="56" t="s">
        <v>113</v>
      </c>
    </row>
    <row r="29" spans="1:6" ht="14.25" thickBot="1">
      <c r="A29" s="58" t="s">
        <v>28</v>
      </c>
      <c r="B29" s="6"/>
      <c r="C29" s="6"/>
      <c r="D29" s="6"/>
      <c r="E29" s="6"/>
      <c r="F29" s="6"/>
    </row>
    <row r="30" spans="1:9" ht="14.25" customHeight="1" thickTop="1">
      <c r="A30" s="137" t="s">
        <v>0</v>
      </c>
      <c r="B30" s="138"/>
      <c r="C30" s="144" t="e">
        <f>C4</f>
        <v>#REF!</v>
      </c>
      <c r="D30" s="147"/>
      <c r="E30" s="148"/>
      <c r="F30" s="45" t="e">
        <f>F4</f>
        <v>#REF!</v>
      </c>
      <c r="I30" s="4" t="s">
        <v>112</v>
      </c>
    </row>
    <row r="31" spans="1:6" ht="14.25" customHeight="1">
      <c r="A31" s="139"/>
      <c r="B31" s="140"/>
      <c r="C31" s="59" t="s">
        <v>10</v>
      </c>
      <c r="D31" s="59" t="s">
        <v>84</v>
      </c>
      <c r="E31" s="50" t="s">
        <v>51</v>
      </c>
      <c r="F31" s="21" t="s">
        <v>52</v>
      </c>
    </row>
    <row r="32" spans="1:6" ht="14.25" customHeight="1">
      <c r="A32" s="149" t="s">
        <v>12</v>
      </c>
      <c r="B32" s="150"/>
      <c r="C32" s="73">
        <f>SUM(C34,C37)</f>
        <v>116561000</v>
      </c>
      <c r="D32" s="99">
        <f>SUM(D34,D37)</f>
        <v>71696938</v>
      </c>
      <c r="E32" s="99">
        <f>SUM(E34,E37)</f>
        <v>44864062</v>
      </c>
      <c r="F32" s="99">
        <f>SUM(F34,F37)</f>
        <v>0</v>
      </c>
    </row>
    <row r="33" spans="1:6" ht="7.5" customHeight="1">
      <c r="A33" s="62"/>
      <c r="B33" s="63"/>
      <c r="C33" s="77"/>
      <c r="D33" s="92"/>
      <c r="E33" s="92"/>
      <c r="F33" s="81"/>
    </row>
    <row r="34" spans="1:6" ht="14.25" customHeight="1">
      <c r="A34" s="143" t="s">
        <v>30</v>
      </c>
      <c r="B34" s="136"/>
      <c r="C34" s="75">
        <f>SUM(C35)</f>
        <v>73720000</v>
      </c>
      <c r="D34" s="102">
        <f>SUM(D35)</f>
        <v>71696938</v>
      </c>
      <c r="E34" s="102">
        <f>SUM(E35)</f>
        <v>2023062</v>
      </c>
      <c r="F34" s="99">
        <f>SUM(F35)</f>
        <v>0</v>
      </c>
    </row>
    <row r="35" spans="1:6" ht="14.25" customHeight="1">
      <c r="A35" s="70"/>
      <c r="B35" s="66" t="s">
        <v>111</v>
      </c>
      <c r="C35" s="77">
        <v>73720000</v>
      </c>
      <c r="D35" s="92">
        <v>71696938</v>
      </c>
      <c r="E35" s="77">
        <f>C35-D35</f>
        <v>2023062</v>
      </c>
      <c r="F35" s="81">
        <v>0</v>
      </c>
    </row>
    <row r="36" spans="1:6" ht="7.5" customHeight="1">
      <c r="A36" s="70"/>
      <c r="B36" s="66"/>
      <c r="C36" s="77"/>
      <c r="D36" s="92"/>
      <c r="E36" s="92"/>
      <c r="F36" s="81"/>
    </row>
    <row r="37" spans="1:6" ht="14.25" customHeight="1">
      <c r="A37" s="143" t="s">
        <v>38</v>
      </c>
      <c r="B37" s="136"/>
      <c r="C37" s="75">
        <f>SUM(C38)</f>
        <v>42841000</v>
      </c>
      <c r="D37" s="102">
        <f>SUM(D38)</f>
        <v>0</v>
      </c>
      <c r="E37" s="102">
        <f>SUM(E38)</f>
        <v>42841000</v>
      </c>
      <c r="F37" s="99">
        <f>SUM(F38)</f>
        <v>0</v>
      </c>
    </row>
    <row r="38" spans="1:6" ht="14.25" customHeight="1">
      <c r="A38" s="68"/>
      <c r="B38" s="60" t="s">
        <v>38</v>
      </c>
      <c r="C38" s="97">
        <v>42841000</v>
      </c>
      <c r="D38" s="82">
        <v>0</v>
      </c>
      <c r="E38" s="82">
        <f>C38-D38</f>
        <v>42841000</v>
      </c>
      <c r="F38" s="83">
        <v>0</v>
      </c>
    </row>
    <row r="39" spans="1:6" ht="14.25" customHeight="1">
      <c r="A39" s="10"/>
      <c r="B39" s="14"/>
      <c r="C39" s="6"/>
      <c r="D39" s="6"/>
      <c r="E39" s="6"/>
      <c r="F39" s="54"/>
    </row>
  </sheetData>
  <sheetProtection/>
  <mergeCells count="14">
    <mergeCell ref="A6:B6"/>
    <mergeCell ref="A8:B8"/>
    <mergeCell ref="A30:B31"/>
    <mergeCell ref="A32:B32"/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saito-chikako</cp:lastModifiedBy>
  <cp:lastPrinted>2020-01-27T08:18:19Z</cp:lastPrinted>
  <dcterms:created xsi:type="dcterms:W3CDTF">2001-07-09T00:00:16Z</dcterms:created>
  <dcterms:modified xsi:type="dcterms:W3CDTF">2021-02-15T07:24:31Z</dcterms:modified>
  <cp:category/>
  <cp:version/>
  <cp:contentType/>
  <cp:contentStatus/>
</cp:coreProperties>
</file>