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activeTab="1"/>
  </bookViews>
  <sheets>
    <sheet name="7-18(1)" sheetId="1" r:id="rId1"/>
    <sheet name="7-18 (2)" sheetId="2" r:id="rId2"/>
    <sheet name="7-21(廃止)" sheetId="3" state="hidden" r:id="rId3"/>
    <sheet name="7-27(廃止)" sheetId="4" state="hidden" r:id="rId4"/>
  </sheets>
  <definedNames/>
  <calcPr fullCalcOnLoad="1"/>
</workbook>
</file>

<file path=xl/sharedStrings.xml><?xml version="1.0" encoding="utf-8"?>
<sst xmlns="http://schemas.openxmlformats.org/spreadsheetml/2006/main" count="161" uniqueCount="60">
  <si>
    <t>科目</t>
  </si>
  <si>
    <t>-</t>
  </si>
  <si>
    <t>資料：会計管理室会計課「杉並区各会計歳入歳出決算書」</t>
  </si>
  <si>
    <t>繰入金</t>
  </si>
  <si>
    <t>一般会計繰入金</t>
  </si>
  <si>
    <t>繰越金</t>
  </si>
  <si>
    <t>当初予算額</t>
  </si>
  <si>
    <t>予算現額</t>
  </si>
  <si>
    <t>決　算　額</t>
  </si>
  <si>
    <t>当初予算額</t>
  </si>
  <si>
    <t>予算現額</t>
  </si>
  <si>
    <t>決　算　額</t>
  </si>
  <si>
    <t>総額</t>
  </si>
  <si>
    <t>使用料及び手数料</t>
  </si>
  <si>
    <t>国庫支出金</t>
  </si>
  <si>
    <t>都支出金</t>
  </si>
  <si>
    <t>財産収入</t>
  </si>
  <si>
    <t>財産収入</t>
  </si>
  <si>
    <t>寄附金</t>
  </si>
  <si>
    <t>繰入金</t>
  </si>
  <si>
    <t>繰越金</t>
  </si>
  <si>
    <t>諸収入</t>
  </si>
  <si>
    <t>諸収入</t>
  </si>
  <si>
    <t>（単位　円）</t>
  </si>
  <si>
    <t>総務費</t>
  </si>
  <si>
    <t>予備費</t>
  </si>
  <si>
    <t>総額</t>
  </si>
  <si>
    <t>総務費</t>
  </si>
  <si>
    <t>保険給付費</t>
  </si>
  <si>
    <t>諸支出金</t>
  </si>
  <si>
    <t>予備費</t>
  </si>
  <si>
    <t>(1)　歳入　　</t>
  </si>
  <si>
    <t>介護保険料</t>
  </si>
  <si>
    <t>支払基金交付金</t>
  </si>
  <si>
    <t>(2)　歳出　　</t>
  </si>
  <si>
    <t>基金積立金</t>
  </si>
  <si>
    <t>地域支援事業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</si>
  <si>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</si>
  <si>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</si>
  <si>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</si>
  <si>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</si>
  <si>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</si>
  <si>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</si>
  <si>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</si>
  <si>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</si>
  <si>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</si>
  <si>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</si>
  <si>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</si>
  <si>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</si>
  <si>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</si>
  <si>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</si>
  <si>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</si>
  <si>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</si>
  <si>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</si>
  <si>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</si>
  <si>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</si>
  <si>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</si>
  <si>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</si>
  <si>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</si>
  <si>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7-18　介護保険事業会計予算額及び決算額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</si>
</sst>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186" fontId="17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0" fontId="17" fillId="0" borderId="12" xfId="0" applyFont="1" applyBorder="1" applyAlignment="1">
      <alignment horizontal="distributed" vertical="top"/>
    </xf>
    <xf numFmtId="0" fontId="17" fillId="0" borderId="15" xfId="0" applyFont="1" applyBorder="1" applyAlignment="1">
      <alignment horizontal="distributed" vertical="top"/>
    </xf>
    <xf numFmtId="0" fontId="20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1" fillId="12" borderId="10" xfId="0" applyFont="1" applyFill="1" applyBorder="1" applyAlignment="1">
      <alignment horizontal="distributed" vertical="center"/>
    </xf>
    <xf numFmtId="0" fontId="61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2" fillId="0" borderId="0" xfId="0" applyFont="1" applyAlignment="1">
      <alignment/>
    </xf>
    <xf numFmtId="0" fontId="61" fillId="33" borderId="10" xfId="0" applyFont="1" applyFill="1" applyBorder="1" applyAlignment="1">
      <alignment horizontal="distributed" vertical="center"/>
    </xf>
    <xf numFmtId="0" fontId="61" fillId="33" borderId="11" xfId="0" applyFont="1" applyFill="1" applyBorder="1" applyAlignment="1">
      <alignment horizontal="distributed" vertical="center"/>
    </xf>
    <xf numFmtId="185" fontId="17" fillId="0" borderId="20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22" xfId="0" applyFont="1" applyBorder="1" applyAlignment="1">
      <alignment/>
    </xf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22" xfId="0" applyNumberFormat="1" applyFont="1" applyBorder="1" applyAlignment="1">
      <alignment horizontal="right" vertical="center"/>
    </xf>
    <xf numFmtId="187" fontId="17" fillId="0" borderId="22" xfId="0" applyNumberFormat="1" applyFont="1" applyFill="1" applyBorder="1" applyAlignment="1">
      <alignment horizontal="right" vertical="center"/>
    </xf>
    <xf numFmtId="177" fontId="17" fillId="0" borderId="22" xfId="0" applyNumberFormat="1" applyFont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22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/>
    </xf>
    <xf numFmtId="177" fontId="17" fillId="0" borderId="22" xfId="0" applyNumberFormat="1" applyFont="1" applyBorder="1" applyAlignment="1">
      <alignment horizontal="right" vertical="top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2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22" xfId="0" applyNumberFormat="1" applyFont="1" applyBorder="1" applyAlignment="1">
      <alignment horizontal="right" vertical="top"/>
    </xf>
    <xf numFmtId="187" fontId="17" fillId="0" borderId="22" xfId="0" applyNumberFormat="1" applyFont="1" applyFill="1" applyBorder="1" applyAlignment="1">
      <alignment horizontal="right" vertical="top"/>
    </xf>
    <xf numFmtId="177" fontId="17" fillId="0" borderId="22" xfId="0" applyNumberFormat="1" applyFont="1" applyFill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2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7" fontId="17" fillId="0" borderId="0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186" fontId="17" fillId="0" borderId="20" xfId="0" applyNumberFormat="1" applyFont="1" applyBorder="1" applyAlignment="1">
      <alignment horizontal="center" vertical="center"/>
    </xf>
    <xf numFmtId="186" fontId="17" fillId="0" borderId="17" xfId="0" applyNumberFormat="1" applyFont="1" applyBorder="1" applyAlignment="1">
      <alignment horizontal="center" vertical="center"/>
    </xf>
    <xf numFmtId="186" fontId="17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186" fontId="64" fillId="12" borderId="22" xfId="0" applyNumberFormat="1" applyFont="1" applyFill="1" applyBorder="1" applyAlignment="1">
      <alignment horizontal="center"/>
    </xf>
    <xf numFmtId="0" fontId="64" fillId="12" borderId="22" xfId="0" applyFont="1" applyFill="1" applyBorder="1" applyAlignment="1">
      <alignment horizontal="center"/>
    </xf>
    <xf numFmtId="186" fontId="64" fillId="33" borderId="22" xfId="0" applyNumberFormat="1" applyFont="1" applyFill="1" applyBorder="1" applyAlignment="1">
      <alignment horizontal="center"/>
    </xf>
    <xf numFmtId="0" fontId="64" fillId="33" borderId="22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distributed"/>
    </xf>
    <xf numFmtId="0" fontId="18" fillId="0" borderId="19" xfId="0" applyFont="1" applyFill="1" applyBorder="1" applyAlignment="1">
      <alignment horizontal="distributed"/>
    </xf>
    <xf numFmtId="0" fontId="18" fillId="0" borderId="0" xfId="0" applyFont="1" applyFill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186" fontId="17" fillId="0" borderId="20" xfId="0" applyNumberFormat="1" applyFont="1" applyBorder="1" applyAlignment="1">
      <alignment horizontal="center" vertical="center"/>
    </xf>
    <xf numFmtId="186" fontId="17" fillId="0" borderId="17" xfId="0" applyNumberFormat="1" applyFont="1" applyBorder="1" applyAlignment="1">
      <alignment horizontal="center" vertical="center"/>
    </xf>
    <xf numFmtId="186" fontId="17" fillId="0" borderId="24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5.00390625" style="7" customWidth="1"/>
    <col min="8" max="10" width="14.125" style="7" customWidth="1"/>
    <col min="11" max="11" width="17.625" style="7" customWidth="1"/>
    <col min="12" max="16384" width="9.00390625" style="7" customWidth="1"/>
  </cols>
  <sheetData>
    <row r="1" spans="1:4" ht="17.25">
      <c r="A1" s="11" t="s">
        <v>59</v>
      </c>
      <c r="B1" s="11"/>
      <c r="C1" s="11"/>
      <c r="D1" s="11"/>
    </row>
    <row r="2" spans="1:4" ht="17.25">
      <c r="A2" s="11"/>
      <c r="B2" s="11"/>
      <c r="C2" s="11"/>
      <c r="D2" s="11"/>
    </row>
    <row r="3" spans="1:6" s="28" customFormat="1" ht="15.75" customHeight="1">
      <c r="A3" s="28" t="s">
        <v>31</v>
      </c>
      <c r="F3" s="42"/>
    </row>
    <row r="4" s="10" customFormat="1" ht="14.25" customHeight="1" thickBot="1">
      <c r="A4" s="10" t="s">
        <v>23</v>
      </c>
    </row>
    <row r="5" spans="1:11" s="8" customFormat="1" ht="15" customHeight="1" thickTop="1">
      <c r="A5" s="118" t="s">
        <v>0</v>
      </c>
      <c r="B5" s="115">
        <v>28</v>
      </c>
      <c r="C5" s="116"/>
      <c r="D5" s="116"/>
      <c r="E5" s="115">
        <v>29</v>
      </c>
      <c r="F5" s="116"/>
      <c r="G5" s="117"/>
      <c r="H5" s="115">
        <v>30</v>
      </c>
      <c r="I5" s="116"/>
      <c r="J5" s="116"/>
      <c r="K5" s="113" t="s">
        <v>0</v>
      </c>
    </row>
    <row r="6" spans="1:11" s="8" customFormat="1" ht="15" customHeight="1">
      <c r="A6" s="119"/>
      <c r="B6" s="19" t="s">
        <v>6</v>
      </c>
      <c r="C6" s="19" t="s">
        <v>7</v>
      </c>
      <c r="D6" s="20" t="s">
        <v>8</v>
      </c>
      <c r="E6" s="19" t="s">
        <v>9</v>
      </c>
      <c r="F6" s="20" t="s">
        <v>10</v>
      </c>
      <c r="G6" s="19" t="s">
        <v>11</v>
      </c>
      <c r="H6" s="19" t="s">
        <v>9</v>
      </c>
      <c r="I6" s="19" t="s">
        <v>10</v>
      </c>
      <c r="J6" s="20" t="s">
        <v>11</v>
      </c>
      <c r="K6" s="114"/>
    </row>
    <row r="7" spans="1:11" s="35" customFormat="1" ht="15" customHeight="1">
      <c r="A7" s="39" t="s">
        <v>26</v>
      </c>
      <c r="B7" s="95">
        <v>38853485000</v>
      </c>
      <c r="C7" s="95">
        <v>39823450000</v>
      </c>
      <c r="D7" s="95">
        <v>39040204659</v>
      </c>
      <c r="E7" s="83">
        <v>41015650000</v>
      </c>
      <c r="F7" s="83">
        <v>42633667000</v>
      </c>
      <c r="G7" s="88">
        <v>41281225911</v>
      </c>
      <c r="H7" s="83">
        <v>42322021000</v>
      </c>
      <c r="I7" s="83">
        <v>44305112000</v>
      </c>
      <c r="J7" s="83">
        <v>42630266238</v>
      </c>
      <c r="K7" s="38" t="s">
        <v>26</v>
      </c>
    </row>
    <row r="8" spans="1:11" s="8" customFormat="1" ht="15" customHeight="1">
      <c r="A8" s="22" t="s">
        <v>32</v>
      </c>
      <c r="B8" s="75">
        <v>8399451000</v>
      </c>
      <c r="C8" s="97">
        <v>8399451000</v>
      </c>
      <c r="D8" s="97">
        <v>8573625384</v>
      </c>
      <c r="E8" s="77">
        <v>8384741000</v>
      </c>
      <c r="F8" s="84">
        <v>8384741000</v>
      </c>
      <c r="G8" s="90">
        <v>8666231765</v>
      </c>
      <c r="H8" s="77">
        <v>9556391000</v>
      </c>
      <c r="I8" s="77">
        <v>9556391000</v>
      </c>
      <c r="J8" s="77">
        <v>9644937173</v>
      </c>
      <c r="K8" s="24" t="s">
        <v>32</v>
      </c>
    </row>
    <row r="9" spans="1:11" s="8" customFormat="1" ht="15" customHeight="1">
      <c r="A9" s="22" t="s">
        <v>13</v>
      </c>
      <c r="B9" s="75">
        <v>1000</v>
      </c>
      <c r="C9" s="97">
        <v>1000</v>
      </c>
      <c r="D9" s="97">
        <v>6900</v>
      </c>
      <c r="E9" s="77">
        <v>1000</v>
      </c>
      <c r="F9" s="84">
        <v>1000</v>
      </c>
      <c r="G9" s="90">
        <v>1800</v>
      </c>
      <c r="H9" s="77">
        <v>1000</v>
      </c>
      <c r="I9" s="77">
        <v>1000</v>
      </c>
      <c r="J9" s="77">
        <v>2700</v>
      </c>
      <c r="K9" s="24" t="s">
        <v>13</v>
      </c>
    </row>
    <row r="10" spans="1:11" s="8" customFormat="1" ht="15" customHeight="1">
      <c r="A10" s="22" t="s">
        <v>14</v>
      </c>
      <c r="B10" s="75">
        <v>8290903000</v>
      </c>
      <c r="C10" s="97">
        <v>8316119000</v>
      </c>
      <c r="D10" s="97">
        <v>8143853488</v>
      </c>
      <c r="E10" s="77">
        <v>8742788000</v>
      </c>
      <c r="F10" s="84">
        <v>8797517000</v>
      </c>
      <c r="G10" s="90">
        <v>8499161154</v>
      </c>
      <c r="H10" s="77">
        <v>9400409000</v>
      </c>
      <c r="I10" s="77">
        <v>9488935000</v>
      </c>
      <c r="J10" s="77">
        <v>8813832739</v>
      </c>
      <c r="K10" s="24" t="s">
        <v>14</v>
      </c>
    </row>
    <row r="11" spans="1:11" s="8" customFormat="1" ht="15" customHeight="1">
      <c r="A11" s="22" t="s">
        <v>33</v>
      </c>
      <c r="B11" s="75">
        <v>10319701000</v>
      </c>
      <c r="C11" s="97">
        <v>10319701000</v>
      </c>
      <c r="D11" s="97">
        <v>9791385936</v>
      </c>
      <c r="E11" s="77">
        <v>10942640000</v>
      </c>
      <c r="F11" s="84">
        <v>10958088000</v>
      </c>
      <c r="G11" s="90">
        <v>10020455796</v>
      </c>
      <c r="H11" s="77">
        <v>10860539000</v>
      </c>
      <c r="I11" s="77">
        <v>10998776000</v>
      </c>
      <c r="J11" s="77">
        <v>10225043200</v>
      </c>
      <c r="K11" s="24" t="s">
        <v>33</v>
      </c>
    </row>
    <row r="12" spans="1:11" s="8" customFormat="1" ht="15" customHeight="1">
      <c r="A12" s="22" t="s">
        <v>15</v>
      </c>
      <c r="B12" s="75">
        <v>5562210000</v>
      </c>
      <c r="C12" s="97">
        <v>5574818000</v>
      </c>
      <c r="D12" s="97">
        <v>5318753601</v>
      </c>
      <c r="E12" s="77">
        <v>5874800000</v>
      </c>
      <c r="F12" s="84">
        <v>5900680000</v>
      </c>
      <c r="G12" s="90">
        <v>5503893423</v>
      </c>
      <c r="H12" s="77">
        <v>5982820000</v>
      </c>
      <c r="I12" s="77">
        <v>5987152000</v>
      </c>
      <c r="J12" s="77">
        <v>5675355930</v>
      </c>
      <c r="K12" s="24" t="s">
        <v>15</v>
      </c>
    </row>
    <row r="13" spans="1:11" s="8" customFormat="1" ht="15" customHeight="1">
      <c r="A13" s="22" t="s">
        <v>16</v>
      </c>
      <c r="B13" s="75">
        <v>2141000</v>
      </c>
      <c r="C13" s="97">
        <v>2141000</v>
      </c>
      <c r="D13" s="97">
        <v>4115505</v>
      </c>
      <c r="E13" s="77">
        <v>1862000</v>
      </c>
      <c r="F13" s="84">
        <v>1862000</v>
      </c>
      <c r="G13" s="90">
        <v>1711565</v>
      </c>
      <c r="H13" s="77">
        <v>1058000</v>
      </c>
      <c r="I13" s="77">
        <v>1058000</v>
      </c>
      <c r="J13" s="77">
        <v>1396530</v>
      </c>
      <c r="K13" s="24" t="s">
        <v>16</v>
      </c>
    </row>
    <row r="14" spans="1:11" s="8" customFormat="1" ht="15" customHeight="1">
      <c r="A14" s="22" t="s">
        <v>18</v>
      </c>
      <c r="B14" s="75">
        <v>1000</v>
      </c>
      <c r="C14" s="97">
        <v>1000</v>
      </c>
      <c r="D14" s="97">
        <v>0</v>
      </c>
      <c r="E14" s="77">
        <v>1000</v>
      </c>
      <c r="F14" s="84">
        <v>1000</v>
      </c>
      <c r="G14" s="86">
        <v>0</v>
      </c>
      <c r="H14" s="77">
        <v>1000</v>
      </c>
      <c r="I14" s="77">
        <v>1000</v>
      </c>
      <c r="J14" s="85">
        <v>0</v>
      </c>
      <c r="K14" s="24" t="s">
        <v>18</v>
      </c>
    </row>
    <row r="15" spans="1:11" s="8" customFormat="1" ht="15" customHeight="1">
      <c r="A15" s="22" t="s">
        <v>19</v>
      </c>
      <c r="B15" s="75">
        <v>6239070000</v>
      </c>
      <c r="C15" s="97">
        <v>6230660000</v>
      </c>
      <c r="D15" s="97">
        <v>6231405480</v>
      </c>
      <c r="E15" s="77">
        <v>7029547000</v>
      </c>
      <c r="F15" s="84">
        <v>6966768000</v>
      </c>
      <c r="G15" s="90">
        <v>6966860480</v>
      </c>
      <c r="H15" s="77">
        <v>6480243000</v>
      </c>
      <c r="I15" s="77">
        <v>6447845000</v>
      </c>
      <c r="J15" s="77">
        <v>6447108880</v>
      </c>
      <c r="K15" s="24" t="s">
        <v>19</v>
      </c>
    </row>
    <row r="16" spans="1:11" s="8" customFormat="1" ht="15" customHeight="1">
      <c r="A16" s="22" t="s">
        <v>20</v>
      </c>
      <c r="B16" s="75">
        <v>12002000</v>
      </c>
      <c r="C16" s="97">
        <v>952553000</v>
      </c>
      <c r="D16" s="97">
        <v>952553404</v>
      </c>
      <c r="E16" s="77">
        <v>12002000</v>
      </c>
      <c r="F16" s="84">
        <v>1596741000</v>
      </c>
      <c r="G16" s="90">
        <v>1596741266</v>
      </c>
      <c r="H16" s="77">
        <v>12002000</v>
      </c>
      <c r="I16" s="77">
        <v>1796396000</v>
      </c>
      <c r="J16" s="77">
        <v>1796396200</v>
      </c>
      <c r="K16" s="24" t="s">
        <v>20</v>
      </c>
    </row>
    <row r="17" spans="1:11" s="36" customFormat="1" ht="15" customHeight="1">
      <c r="A17" s="41" t="s">
        <v>21</v>
      </c>
      <c r="B17" s="99">
        <v>28005000</v>
      </c>
      <c r="C17" s="100">
        <v>28005000</v>
      </c>
      <c r="D17" s="100">
        <v>24504961</v>
      </c>
      <c r="E17" s="89">
        <v>27268000</v>
      </c>
      <c r="F17" s="101">
        <v>27268000</v>
      </c>
      <c r="G17" s="101">
        <v>26168662</v>
      </c>
      <c r="H17" s="89">
        <v>28557000</v>
      </c>
      <c r="I17" s="89">
        <v>28557000</v>
      </c>
      <c r="J17" s="89">
        <v>26192886</v>
      </c>
      <c r="K17" s="40" t="s">
        <v>21</v>
      </c>
    </row>
    <row r="18" s="10" customFormat="1" ht="15" customHeight="1">
      <c r="A18" s="27" t="s">
        <v>2</v>
      </c>
    </row>
    <row r="19" ht="11.25" customHeight="1">
      <c r="A19" s="2"/>
    </row>
    <row r="20" ht="13.5">
      <c r="C20" s="30"/>
    </row>
  </sheetData>
  <sheetProtection/>
  <mergeCells count="5">
    <mergeCell ref="K5:K6"/>
    <mergeCell ref="E5:G5"/>
    <mergeCell ref="A5:A6"/>
    <mergeCell ref="B5:D5"/>
    <mergeCell ref="H5:J5"/>
  </mergeCells>
  <printOptions/>
  <pageMargins left="0.787" right="0.787" top="0.984" bottom="0.984" header="0.512" footer="0.512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5.00390625" style="7" customWidth="1"/>
    <col min="8" max="10" width="14.125" style="7" customWidth="1"/>
    <col min="11" max="11" width="17.625" style="7" customWidth="1"/>
    <col min="12" max="16384" width="9.00390625" style="7" customWidth="1"/>
  </cols>
  <sheetData>
    <row r="1" spans="1:4" ht="17.25">
      <c r="A1" s="11" t="s">
        <v>59</v>
      </c>
      <c r="B1" s="11"/>
      <c r="C1" s="11"/>
      <c r="D1" s="11"/>
    </row>
    <row r="2" s="28" customFormat="1" ht="15.75" customHeight="1">
      <c r="F2" s="42"/>
    </row>
    <row r="3" spans="1:4" s="28" customFormat="1" ht="15.75" customHeight="1">
      <c r="A3" s="28" t="s">
        <v>34</v>
      </c>
      <c r="B3" s="29"/>
      <c r="C3" s="29"/>
      <c r="D3" s="29"/>
    </row>
    <row r="4" spans="1:4" s="10" customFormat="1" ht="15" customHeight="1" thickBot="1">
      <c r="A4" s="10" t="s">
        <v>23</v>
      </c>
      <c r="B4" s="23"/>
      <c r="C4" s="23"/>
      <c r="D4" s="23"/>
    </row>
    <row r="5" spans="1:11" s="8" customFormat="1" ht="15" customHeight="1" thickTop="1">
      <c r="A5" s="118" t="s">
        <v>0</v>
      </c>
      <c r="B5" s="115">
        <v>28</v>
      </c>
      <c r="C5" s="120"/>
      <c r="D5" s="120"/>
      <c r="E5" s="115">
        <v>29</v>
      </c>
      <c r="F5" s="116"/>
      <c r="G5" s="117"/>
      <c r="H5" s="115">
        <v>30</v>
      </c>
      <c r="I5" s="120"/>
      <c r="J5" s="120"/>
      <c r="K5" s="113" t="s">
        <v>0</v>
      </c>
    </row>
    <row r="6" spans="1:11" s="8" customFormat="1" ht="15" customHeight="1">
      <c r="A6" s="119"/>
      <c r="B6" s="19" t="s">
        <v>6</v>
      </c>
      <c r="C6" s="19" t="s">
        <v>7</v>
      </c>
      <c r="D6" s="20" t="s">
        <v>8</v>
      </c>
      <c r="E6" s="19" t="s">
        <v>9</v>
      </c>
      <c r="F6" s="20" t="s">
        <v>10</v>
      </c>
      <c r="G6" s="19" t="s">
        <v>11</v>
      </c>
      <c r="H6" s="19" t="s">
        <v>9</v>
      </c>
      <c r="I6" s="19" t="s">
        <v>10</v>
      </c>
      <c r="J6" s="20" t="s">
        <v>11</v>
      </c>
      <c r="K6" s="114"/>
    </row>
    <row r="7" spans="1:11" s="35" customFormat="1" ht="15" customHeight="1">
      <c r="A7" s="39" t="s">
        <v>26</v>
      </c>
      <c r="B7" s="83">
        <v>38853485000</v>
      </c>
      <c r="C7" s="83">
        <v>39823450000</v>
      </c>
      <c r="D7" s="83">
        <v>37443463393</v>
      </c>
      <c r="E7" s="83">
        <v>41015650000</v>
      </c>
      <c r="F7" s="83">
        <v>42633667000</v>
      </c>
      <c r="G7" s="83">
        <v>39484829711</v>
      </c>
      <c r="H7" s="83">
        <v>42322021000</v>
      </c>
      <c r="I7" s="83">
        <v>44305112000</v>
      </c>
      <c r="J7" s="83">
        <v>41024000277</v>
      </c>
      <c r="K7" s="38" t="s">
        <v>26</v>
      </c>
    </row>
    <row r="8" spans="1:11" s="35" customFormat="1" ht="15" customHeight="1">
      <c r="A8" s="22" t="s">
        <v>27</v>
      </c>
      <c r="B8" s="77">
        <v>595299000</v>
      </c>
      <c r="C8" s="84">
        <v>608264000</v>
      </c>
      <c r="D8" s="84">
        <v>525110886</v>
      </c>
      <c r="E8" s="77">
        <v>562754000</v>
      </c>
      <c r="F8" s="84">
        <v>562754000</v>
      </c>
      <c r="G8" s="84">
        <v>451387846</v>
      </c>
      <c r="H8" s="77">
        <v>635095000</v>
      </c>
      <c r="I8" s="77">
        <v>635095000</v>
      </c>
      <c r="J8" s="77">
        <v>576778769</v>
      </c>
      <c r="K8" s="24" t="s">
        <v>27</v>
      </c>
    </row>
    <row r="9" spans="1:11" s="35" customFormat="1" ht="15" customHeight="1">
      <c r="A9" s="22" t="s">
        <v>28</v>
      </c>
      <c r="B9" s="77">
        <v>36024957000</v>
      </c>
      <c r="C9" s="84">
        <v>36024957000</v>
      </c>
      <c r="D9" s="84">
        <v>34023380928</v>
      </c>
      <c r="E9" s="77">
        <v>37214424000</v>
      </c>
      <c r="F9" s="84">
        <v>37214424000</v>
      </c>
      <c r="G9" s="84">
        <v>34819620443</v>
      </c>
      <c r="H9" s="77">
        <v>38754495000</v>
      </c>
      <c r="I9" s="77">
        <v>38754495000</v>
      </c>
      <c r="J9" s="77">
        <v>35938400009</v>
      </c>
      <c r="K9" s="24" t="s">
        <v>28</v>
      </c>
    </row>
    <row r="10" spans="1:11" s="35" customFormat="1" ht="15" customHeight="1">
      <c r="A10" s="22" t="s">
        <v>35</v>
      </c>
      <c r="B10" s="77">
        <v>115134000</v>
      </c>
      <c r="C10" s="84">
        <v>332444000</v>
      </c>
      <c r="D10" s="84">
        <v>332444000</v>
      </c>
      <c r="E10" s="77">
        <v>85299000</v>
      </c>
      <c r="F10" s="84">
        <v>751929000</v>
      </c>
      <c r="G10" s="84">
        <v>751929000</v>
      </c>
      <c r="H10" s="77">
        <v>76803000</v>
      </c>
      <c r="I10" s="77">
        <v>1172943000</v>
      </c>
      <c r="J10" s="77">
        <v>1172943000</v>
      </c>
      <c r="K10" s="24" t="s">
        <v>35</v>
      </c>
    </row>
    <row r="11" spans="1:11" s="8" customFormat="1" ht="15" customHeight="1">
      <c r="A11" s="22" t="s">
        <v>36</v>
      </c>
      <c r="B11" s="77">
        <v>1906090000</v>
      </c>
      <c r="C11" s="84">
        <v>1906090000</v>
      </c>
      <c r="D11" s="84">
        <v>1787155123</v>
      </c>
      <c r="E11" s="77">
        <v>2941168000</v>
      </c>
      <c r="F11" s="84">
        <v>2946840000</v>
      </c>
      <c r="G11" s="84">
        <v>2441884546</v>
      </c>
      <c r="H11" s="77">
        <v>2643623000</v>
      </c>
      <c r="I11" s="77">
        <v>2628623000</v>
      </c>
      <c r="J11" s="77">
        <v>2412224218</v>
      </c>
      <c r="K11" s="24" t="s">
        <v>36</v>
      </c>
    </row>
    <row r="12" spans="1:11" s="8" customFormat="1" ht="15" customHeight="1">
      <c r="A12" s="22" t="s">
        <v>29</v>
      </c>
      <c r="B12" s="77">
        <v>12005000</v>
      </c>
      <c r="C12" s="84">
        <v>775430000</v>
      </c>
      <c r="D12" s="84">
        <v>775372456</v>
      </c>
      <c r="E12" s="77">
        <v>12005000</v>
      </c>
      <c r="F12" s="84">
        <v>1020021000</v>
      </c>
      <c r="G12" s="84">
        <v>1020007876</v>
      </c>
      <c r="H12" s="77">
        <v>12005000</v>
      </c>
      <c r="I12" s="77">
        <v>924194000</v>
      </c>
      <c r="J12" s="77">
        <v>923654281</v>
      </c>
      <c r="K12" s="24" t="s">
        <v>29</v>
      </c>
    </row>
    <row r="13" spans="1:11" s="8" customFormat="1" ht="15" customHeight="1">
      <c r="A13" s="25" t="s">
        <v>30</v>
      </c>
      <c r="B13" s="82">
        <v>200000000</v>
      </c>
      <c r="C13" s="91">
        <v>176265000</v>
      </c>
      <c r="D13" s="87">
        <v>0</v>
      </c>
      <c r="E13" s="82">
        <v>200000000</v>
      </c>
      <c r="F13" s="91">
        <v>137699000</v>
      </c>
      <c r="G13" s="87">
        <v>0</v>
      </c>
      <c r="H13" s="82">
        <v>200000000</v>
      </c>
      <c r="I13" s="82">
        <v>189762000</v>
      </c>
      <c r="J13" s="87">
        <v>0</v>
      </c>
      <c r="K13" s="26" t="s">
        <v>30</v>
      </c>
    </row>
    <row r="14" s="10" customFormat="1" ht="15" customHeight="1">
      <c r="A14" s="27" t="s">
        <v>2</v>
      </c>
    </row>
    <row r="15" ht="11.25" customHeight="1">
      <c r="A15" s="2"/>
    </row>
    <row r="16" ht="13.5">
      <c r="C16" s="30"/>
    </row>
  </sheetData>
  <sheetProtection/>
  <mergeCells count="5">
    <mergeCell ref="A5:A6"/>
    <mergeCell ref="B5:D5"/>
    <mergeCell ref="H5:J5"/>
    <mergeCell ref="K5:K6"/>
    <mergeCell ref="E5:G5"/>
  </mergeCells>
  <printOptions/>
  <pageMargins left="0.787" right="0.787" top="0.984" bottom="0.984" header="0.512" footer="0.512"/>
  <pageSetup horizontalDpi="600" verticalDpi="600" orientation="portrait" paperSize="9" scale="9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08" customFormat="1" ht="27.75" customHeight="1">
      <c r="A1" s="108" t="s">
        <v>54</v>
      </c>
      <c r="C1" s="108" t="s">
        <v>58</v>
      </c>
    </row>
    <row r="2" spans="1:8" ht="16.5" customHeight="1">
      <c r="A2" s="11" t="s">
        <v>37</v>
      </c>
      <c r="B2" s="11"/>
      <c r="C2" s="11"/>
      <c r="D2" s="11"/>
      <c r="E2" s="11"/>
      <c r="F2" s="11"/>
      <c r="H2" s="5"/>
    </row>
    <row r="3" spans="1:13" s="13" customFormat="1" ht="16.5" customHeight="1">
      <c r="A3" s="15" t="s">
        <v>52</v>
      </c>
      <c r="B3" s="44"/>
      <c r="C3" s="44"/>
      <c r="D3" s="48"/>
      <c r="E3" s="1"/>
      <c r="F3" s="1"/>
      <c r="H3" s="18"/>
      <c r="I3" s="7"/>
      <c r="M3" s="13" t="s">
        <v>53</v>
      </c>
    </row>
    <row r="4" spans="1:6" s="8" customFormat="1" ht="14.25" customHeight="1" thickBot="1">
      <c r="A4" s="10" t="s">
        <v>23</v>
      </c>
      <c r="E4" s="1"/>
      <c r="F4" s="1"/>
    </row>
    <row r="5" spans="1:14" s="8" customFormat="1" ht="14.25" customHeight="1" thickTop="1">
      <c r="A5" s="118" t="s">
        <v>0</v>
      </c>
      <c r="B5" s="115" t="e">
        <f>#REF!</f>
        <v>#REF!</v>
      </c>
      <c r="C5" s="116"/>
      <c r="D5" s="116"/>
      <c r="E5" s="115" t="e">
        <f>B5+1</f>
        <v>#REF!</v>
      </c>
      <c r="F5" s="116"/>
      <c r="G5" s="118" t="s">
        <v>0</v>
      </c>
      <c r="H5" s="37" t="e">
        <f>B5+1</f>
        <v>#REF!</v>
      </c>
      <c r="I5" s="115" t="e">
        <f>B5+2</f>
        <v>#REF!</v>
      </c>
      <c r="J5" s="116"/>
      <c r="K5" s="116"/>
      <c r="L5" s="1"/>
      <c r="M5" s="121" t="e">
        <f>I5</f>
        <v>#REF!</v>
      </c>
      <c r="N5" s="122"/>
    </row>
    <row r="6" spans="1:14" s="8" customFormat="1" ht="14.25" customHeight="1">
      <c r="A6" s="119"/>
      <c r="B6" s="19" t="s">
        <v>9</v>
      </c>
      <c r="C6" s="19" t="s">
        <v>10</v>
      </c>
      <c r="D6" s="20" t="s">
        <v>11</v>
      </c>
      <c r="E6" s="19" t="s">
        <v>9</v>
      </c>
      <c r="F6" s="20" t="s">
        <v>10</v>
      </c>
      <c r="G6" s="119"/>
      <c r="H6" s="34" t="s">
        <v>11</v>
      </c>
      <c r="I6" s="19" t="s">
        <v>9</v>
      </c>
      <c r="J6" s="19" t="s">
        <v>10</v>
      </c>
      <c r="K6" s="20" t="s">
        <v>11</v>
      </c>
      <c r="L6" s="1"/>
      <c r="M6" s="45" t="s">
        <v>38</v>
      </c>
      <c r="N6" s="46" t="s">
        <v>39</v>
      </c>
    </row>
    <row r="7" spans="1:14" s="8" customFormat="1" ht="14.25" customHeight="1">
      <c r="A7" s="39" t="s">
        <v>26</v>
      </c>
      <c r="B7" s="95">
        <v>120637000</v>
      </c>
      <c r="C7" s="95">
        <v>127929000</v>
      </c>
      <c r="D7" s="95">
        <v>121796636</v>
      </c>
      <c r="E7" s="95">
        <v>106500000</v>
      </c>
      <c r="F7" s="95">
        <v>116561000</v>
      </c>
      <c r="G7" s="39" t="s">
        <v>26</v>
      </c>
      <c r="H7" s="96">
        <v>113136089</v>
      </c>
      <c r="I7" s="95"/>
      <c r="J7" s="95"/>
      <c r="K7" s="95"/>
      <c r="L7" s="1"/>
      <c r="M7" s="47">
        <f>SUM(M8:M12)</f>
        <v>116561000</v>
      </c>
      <c r="N7" s="47">
        <f>SUM(N8:N13)</f>
        <v>113136089</v>
      </c>
    </row>
    <row r="8" spans="1:14" s="8" customFormat="1" ht="14.25" customHeight="1">
      <c r="A8" s="22" t="s">
        <v>40</v>
      </c>
      <c r="B8" s="75">
        <v>19800000</v>
      </c>
      <c r="C8" s="97">
        <v>19800000</v>
      </c>
      <c r="D8" s="97">
        <v>18919300</v>
      </c>
      <c r="E8" s="75">
        <v>19200000</v>
      </c>
      <c r="F8" s="75">
        <v>19200000</v>
      </c>
      <c r="G8" s="22" t="s">
        <v>40</v>
      </c>
      <c r="H8" s="94">
        <v>17956900</v>
      </c>
      <c r="I8" s="75"/>
      <c r="J8" s="75"/>
      <c r="K8" s="75"/>
      <c r="L8" s="1"/>
      <c r="M8" s="47">
        <f>'7-27(廃止)'!C8</f>
        <v>19200000</v>
      </c>
      <c r="N8" s="47">
        <f>'7-27(廃止)'!D8</f>
        <v>17956900</v>
      </c>
    </row>
    <row r="9" spans="1:14" s="8" customFormat="1" ht="14.25" customHeight="1">
      <c r="A9" s="22" t="s">
        <v>41</v>
      </c>
      <c r="B9" s="75">
        <v>19506000</v>
      </c>
      <c r="C9" s="97">
        <v>19506000</v>
      </c>
      <c r="D9" s="97">
        <v>15644693</v>
      </c>
      <c r="E9" s="75">
        <v>18514000</v>
      </c>
      <c r="F9" s="75">
        <v>18514000</v>
      </c>
      <c r="G9" s="22" t="s">
        <v>41</v>
      </c>
      <c r="H9" s="94">
        <v>16252312</v>
      </c>
      <c r="I9" s="75"/>
      <c r="J9" s="75"/>
      <c r="K9" s="75"/>
      <c r="L9" s="1"/>
      <c r="M9" s="47">
        <f>'7-27(廃止)'!C11</f>
        <v>18514000</v>
      </c>
      <c r="N9" s="47">
        <f>'7-27(廃止)'!D11</f>
        <v>16252312</v>
      </c>
    </row>
    <row r="10" spans="1:14" s="8" customFormat="1" ht="14.25" customHeight="1">
      <c r="A10" s="22" t="s">
        <v>3</v>
      </c>
      <c r="B10" s="75">
        <v>13305000</v>
      </c>
      <c r="C10" s="97">
        <v>13305000</v>
      </c>
      <c r="D10" s="97">
        <v>11780000</v>
      </c>
      <c r="E10" s="75">
        <v>12079000</v>
      </c>
      <c r="F10" s="75">
        <v>12079000</v>
      </c>
      <c r="G10" s="22" t="s">
        <v>3</v>
      </c>
      <c r="H10" s="94">
        <v>9768602</v>
      </c>
      <c r="I10" s="75"/>
      <c r="J10" s="75"/>
      <c r="K10" s="75"/>
      <c r="L10" s="1"/>
      <c r="M10" s="47">
        <f>'7-27(廃止)'!C14</f>
        <v>12079000</v>
      </c>
      <c r="N10" s="47">
        <f>'7-27(廃止)'!D14</f>
        <v>9768602</v>
      </c>
    </row>
    <row r="11" spans="1:14" s="8" customFormat="1" ht="14.25" customHeight="1">
      <c r="A11" s="22" t="s">
        <v>5</v>
      </c>
      <c r="B11" s="75">
        <v>67816000</v>
      </c>
      <c r="C11" s="97">
        <v>75108000</v>
      </c>
      <c r="D11" s="97">
        <v>75108893</v>
      </c>
      <c r="E11" s="75">
        <v>54139000</v>
      </c>
      <c r="F11" s="75">
        <v>64200000</v>
      </c>
      <c r="G11" s="22" t="s">
        <v>5</v>
      </c>
      <c r="H11" s="94">
        <v>64200593</v>
      </c>
      <c r="I11" s="75"/>
      <c r="J11" s="75"/>
      <c r="K11" s="75"/>
      <c r="L11" s="1"/>
      <c r="M11" s="47">
        <f>'7-27(廃止)'!C17</f>
        <v>64200000</v>
      </c>
      <c r="N11" s="47">
        <f>'7-27(廃止)'!D17</f>
        <v>64200593</v>
      </c>
    </row>
    <row r="12" spans="1:14" s="8" customFormat="1" ht="14.25" customHeight="1">
      <c r="A12" s="56" t="s">
        <v>22</v>
      </c>
      <c r="B12" s="112">
        <v>210000</v>
      </c>
      <c r="C12" s="79">
        <v>210000</v>
      </c>
      <c r="D12" s="79">
        <v>343750</v>
      </c>
      <c r="E12" s="112">
        <v>2568000</v>
      </c>
      <c r="F12" s="112">
        <v>2568000</v>
      </c>
      <c r="G12" s="56" t="s">
        <v>22</v>
      </c>
      <c r="H12" s="112">
        <v>3958287</v>
      </c>
      <c r="I12" s="112"/>
      <c r="J12" s="112"/>
      <c r="K12" s="112"/>
      <c r="L12" s="1"/>
      <c r="M12" s="47">
        <f>'7-27(廃止)'!C20</f>
        <v>2568000</v>
      </c>
      <c r="N12" s="47">
        <f>'7-27(廃止)'!D20</f>
        <v>3958287</v>
      </c>
    </row>
    <row r="13" spans="1:14" s="8" customFormat="1" ht="14.25" customHeight="1">
      <c r="A13" s="41" t="s">
        <v>17</v>
      </c>
      <c r="B13" s="99" t="s">
        <v>1</v>
      </c>
      <c r="C13" s="81" t="s">
        <v>1</v>
      </c>
      <c r="D13" s="81" t="s">
        <v>1</v>
      </c>
      <c r="E13" s="99">
        <v>0</v>
      </c>
      <c r="F13" s="99">
        <v>0</v>
      </c>
      <c r="G13" s="41" t="s">
        <v>17</v>
      </c>
      <c r="H13" s="99">
        <v>999395</v>
      </c>
      <c r="I13" s="99"/>
      <c r="J13" s="99"/>
      <c r="K13" s="99"/>
      <c r="L13" s="1"/>
      <c r="M13" s="47">
        <f>'7-27(廃止)'!C23</f>
        <v>0</v>
      </c>
      <c r="N13" s="47">
        <f>'7-27(廃止)'!E23</f>
        <v>999395</v>
      </c>
    </row>
    <row r="14" spans="5:8" s="8" customFormat="1" ht="15" customHeight="1">
      <c r="E14" s="1"/>
      <c r="F14" s="1"/>
      <c r="H14" s="17"/>
    </row>
    <row r="15" spans="1:9" s="13" customFormat="1" ht="16.5" customHeight="1">
      <c r="A15" s="15" t="s">
        <v>34</v>
      </c>
      <c r="B15" s="44"/>
      <c r="C15" s="44"/>
      <c r="D15" s="48"/>
      <c r="E15" s="1"/>
      <c r="F15" s="1"/>
      <c r="H15" s="18"/>
      <c r="I15" s="7"/>
    </row>
    <row r="16" spans="1:9" s="50" customFormat="1" ht="15" customHeight="1">
      <c r="A16" s="10" t="s">
        <v>23</v>
      </c>
      <c r="B16" s="16"/>
      <c r="C16" s="16"/>
      <c r="D16" s="16"/>
      <c r="E16" s="6"/>
      <c r="F16" s="6"/>
      <c r="H16" s="49"/>
      <c r="I16" s="9"/>
    </row>
    <row r="17" spans="1:9" s="50" customFormat="1" ht="3.75" customHeight="1" thickBot="1">
      <c r="A17" s="12"/>
      <c r="B17" s="16"/>
      <c r="C17" s="16"/>
      <c r="D17" s="16"/>
      <c r="E17" s="6"/>
      <c r="F17" s="6"/>
      <c r="H17" s="49"/>
      <c r="I17" s="9"/>
    </row>
    <row r="18" spans="1:14" s="50" customFormat="1" ht="15" customHeight="1" thickTop="1">
      <c r="A18" s="118" t="s">
        <v>0</v>
      </c>
      <c r="B18" s="115">
        <v>27</v>
      </c>
      <c r="C18" s="116"/>
      <c r="D18" s="116"/>
      <c r="E18" s="115">
        <f>B18+1</f>
        <v>28</v>
      </c>
      <c r="F18" s="116"/>
      <c r="G18" s="118" t="s">
        <v>0</v>
      </c>
      <c r="H18" s="37">
        <f>B18+1</f>
        <v>28</v>
      </c>
      <c r="I18" s="115">
        <f>B18+2</f>
        <v>29</v>
      </c>
      <c r="J18" s="116"/>
      <c r="K18" s="116"/>
      <c r="L18" s="51"/>
      <c r="M18" s="123">
        <f>I18</f>
        <v>29</v>
      </c>
      <c r="N18" s="124"/>
    </row>
    <row r="19" spans="1:14" s="50" customFormat="1" ht="15" customHeight="1">
      <c r="A19" s="119"/>
      <c r="B19" s="19" t="s">
        <v>9</v>
      </c>
      <c r="C19" s="19" t="s">
        <v>10</v>
      </c>
      <c r="D19" s="20" t="s">
        <v>11</v>
      </c>
      <c r="E19" s="19" t="s">
        <v>9</v>
      </c>
      <c r="F19" s="20" t="s">
        <v>10</v>
      </c>
      <c r="G19" s="119"/>
      <c r="H19" s="34" t="s">
        <v>11</v>
      </c>
      <c r="I19" s="19" t="s">
        <v>9</v>
      </c>
      <c r="J19" s="19" t="s">
        <v>10</v>
      </c>
      <c r="K19" s="20" t="s">
        <v>11</v>
      </c>
      <c r="L19" s="6"/>
      <c r="M19" s="52" t="s">
        <v>38</v>
      </c>
      <c r="N19" s="53" t="s">
        <v>39</v>
      </c>
    </row>
    <row r="20" spans="1:14" s="50" customFormat="1" ht="15" customHeight="1">
      <c r="A20" s="39" t="s">
        <v>26</v>
      </c>
      <c r="B20" s="95">
        <v>120637000</v>
      </c>
      <c r="C20" s="95">
        <v>127929000</v>
      </c>
      <c r="D20" s="95">
        <v>57596043</v>
      </c>
      <c r="E20" s="95">
        <v>106500000</v>
      </c>
      <c r="F20" s="95">
        <v>116561000</v>
      </c>
      <c r="G20" s="39" t="s">
        <v>26</v>
      </c>
      <c r="H20" s="96">
        <v>71696938</v>
      </c>
      <c r="I20" s="95"/>
      <c r="J20" s="95"/>
      <c r="K20" s="95"/>
      <c r="L20" s="6"/>
      <c r="M20" s="43">
        <f>SUM(M21:M22)</f>
        <v>116561000</v>
      </c>
      <c r="N20" s="43">
        <f>SUM(N21:N22)</f>
        <v>71696938</v>
      </c>
    </row>
    <row r="21" spans="1:14" s="50" customFormat="1" ht="15" customHeight="1">
      <c r="A21" s="22" t="s">
        <v>27</v>
      </c>
      <c r="B21" s="75">
        <v>73790000</v>
      </c>
      <c r="C21" s="97">
        <v>73790000</v>
      </c>
      <c r="D21" s="97">
        <v>57596043</v>
      </c>
      <c r="E21" s="75">
        <v>73720000</v>
      </c>
      <c r="F21" s="75">
        <v>73720000</v>
      </c>
      <c r="G21" s="22" t="s">
        <v>27</v>
      </c>
      <c r="H21" s="94">
        <v>71696938</v>
      </c>
      <c r="I21" s="75"/>
      <c r="J21" s="75"/>
      <c r="K21" s="75"/>
      <c r="L21" s="6"/>
      <c r="M21" s="43">
        <f>'7-27(廃止)'!C34</f>
        <v>73720000</v>
      </c>
      <c r="N21" s="43">
        <f>'7-27(廃止)'!D34</f>
        <v>71696938</v>
      </c>
    </row>
    <row r="22" spans="1:14" s="50" customFormat="1" ht="15" customHeight="1">
      <c r="A22" s="25" t="s">
        <v>30</v>
      </c>
      <c r="B22" s="98">
        <v>46847000</v>
      </c>
      <c r="C22" s="81">
        <v>54139000</v>
      </c>
      <c r="D22" s="81">
        <v>0</v>
      </c>
      <c r="E22" s="80">
        <v>32780000</v>
      </c>
      <c r="F22" s="80">
        <v>42841000</v>
      </c>
      <c r="G22" s="25" t="s">
        <v>30</v>
      </c>
      <c r="H22" s="80">
        <v>0</v>
      </c>
      <c r="I22" s="80"/>
      <c r="J22" s="80"/>
      <c r="K22" s="80"/>
      <c r="L22" s="6"/>
      <c r="M22" s="43">
        <f>'7-27(廃止)'!C37</f>
        <v>42841000</v>
      </c>
      <c r="N22" s="43">
        <f>'7-27(廃止)'!D37</f>
        <v>0</v>
      </c>
    </row>
    <row r="23" spans="1:255" s="50" customFormat="1" ht="15" customHeight="1">
      <c r="A23" s="27"/>
      <c r="B23" s="2"/>
      <c r="C23" s="2"/>
      <c r="D23" s="2"/>
      <c r="E23" s="2"/>
      <c r="F23" s="2"/>
      <c r="G23" s="27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44"/>
      <c r="C24" s="44"/>
      <c r="D24" s="44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7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7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7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7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7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31"/>
      <c r="F87" s="32"/>
    </row>
  </sheetData>
  <sheetProtection/>
  <mergeCells count="12">
    <mergeCell ref="I18:K18"/>
    <mergeCell ref="E18:F18"/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57" t="s">
        <v>57</v>
      </c>
    </row>
    <row r="2" spans="1:3" s="71" customFormat="1" ht="18.75" customHeight="1">
      <c r="A2" s="60" t="s">
        <v>47</v>
      </c>
      <c r="B2" s="60"/>
      <c r="C2" s="61"/>
    </row>
    <row r="3" spans="1:6" ht="14.25" customHeight="1" thickBot="1">
      <c r="A3" s="62" t="s">
        <v>23</v>
      </c>
      <c r="B3" s="58"/>
      <c r="C3" s="58"/>
      <c r="D3" s="58"/>
      <c r="E3" s="58"/>
      <c r="F3" s="59"/>
    </row>
    <row r="4" spans="1:9" ht="14.25" customHeight="1" thickTop="1">
      <c r="A4" s="125" t="s">
        <v>0</v>
      </c>
      <c r="B4" s="126"/>
      <c r="C4" s="133" t="e">
        <f>#REF!</f>
        <v>#REF!</v>
      </c>
      <c r="D4" s="134"/>
      <c r="E4" s="135"/>
      <c r="F4" s="54" t="e">
        <f>C4+1</f>
        <v>#REF!</v>
      </c>
      <c r="I4" s="4" t="s">
        <v>49</v>
      </c>
    </row>
    <row r="5" spans="1:6" ht="14.25" customHeight="1">
      <c r="A5" s="127"/>
      <c r="B5" s="128"/>
      <c r="C5" s="63" t="s">
        <v>10</v>
      </c>
      <c r="D5" s="55" t="s">
        <v>42</v>
      </c>
      <c r="E5" s="55" t="s">
        <v>43</v>
      </c>
      <c r="F5" s="21" t="s">
        <v>44</v>
      </c>
    </row>
    <row r="6" spans="1:6" ht="14.25" customHeight="1">
      <c r="A6" s="129" t="s">
        <v>12</v>
      </c>
      <c r="B6" s="130"/>
      <c r="C6" s="73">
        <f>SUM(C8,C11,C14,J13,C17,C20)</f>
        <v>116561000</v>
      </c>
      <c r="D6" s="73">
        <f>SUM(D8,D11,D14,K13,D17,D20,D23)</f>
        <v>113136089</v>
      </c>
      <c r="E6" s="78">
        <f>SUM(E8,E11,E14,L13,E17,E20,E23)</f>
        <v>-3424911</v>
      </c>
      <c r="F6" s="73">
        <f>SUM(F8,F11,F14,M13,F17,F20)</f>
        <v>0</v>
      </c>
    </row>
    <row r="7" spans="1:6" ht="7.5" customHeight="1">
      <c r="A7" s="65"/>
      <c r="B7" s="66"/>
      <c r="C7" s="102"/>
      <c r="D7" s="102"/>
      <c r="E7" s="93"/>
      <c r="F7" s="96"/>
    </row>
    <row r="8" spans="1:6" ht="14.25" customHeight="1">
      <c r="A8" s="131" t="s">
        <v>40</v>
      </c>
      <c r="B8" s="132"/>
      <c r="C8" s="74">
        <f>SUM(C9)</f>
        <v>19200000</v>
      </c>
      <c r="D8" s="74">
        <f>SUM(D9)</f>
        <v>17956900</v>
      </c>
      <c r="E8" s="78">
        <f>SUM(E9)</f>
        <v>-1243100</v>
      </c>
      <c r="F8" s="102">
        <f>SUM(F9)</f>
        <v>0</v>
      </c>
    </row>
    <row r="9" spans="1:6" ht="14.25" customHeight="1">
      <c r="A9" s="70"/>
      <c r="B9" s="67" t="s">
        <v>40</v>
      </c>
      <c r="C9" s="75">
        <v>19200000</v>
      </c>
      <c r="D9" s="75">
        <v>17956900</v>
      </c>
      <c r="E9" s="76">
        <f>D9-C9</f>
        <v>-1243100</v>
      </c>
      <c r="F9" s="79">
        <v>0</v>
      </c>
    </row>
    <row r="10" spans="1:6" ht="7.5" customHeight="1">
      <c r="A10" s="70"/>
      <c r="B10" s="67"/>
      <c r="C10" s="102"/>
      <c r="D10" s="102"/>
      <c r="E10" s="78"/>
      <c r="F10" s="79"/>
    </row>
    <row r="11" spans="1:6" ht="14.25" customHeight="1">
      <c r="A11" s="131" t="s">
        <v>45</v>
      </c>
      <c r="B11" s="132"/>
      <c r="C11" s="74">
        <f>SUM(C12)</f>
        <v>18514000</v>
      </c>
      <c r="D11" s="74">
        <f>SUM(D12)</f>
        <v>16252312</v>
      </c>
      <c r="E11" s="78">
        <f>SUM(E12)</f>
        <v>-2261688</v>
      </c>
      <c r="F11" s="74">
        <f>SUM(F12)</f>
        <v>0</v>
      </c>
    </row>
    <row r="12" spans="1:6" ht="14.25" customHeight="1">
      <c r="A12" s="70"/>
      <c r="B12" s="67" t="s">
        <v>45</v>
      </c>
      <c r="C12" s="75">
        <v>18514000</v>
      </c>
      <c r="D12" s="75">
        <v>16252312</v>
      </c>
      <c r="E12" s="76">
        <f>D12-C12</f>
        <v>-2261688</v>
      </c>
      <c r="F12" s="79">
        <v>0</v>
      </c>
    </row>
    <row r="13" spans="1:6" ht="7.5" customHeight="1">
      <c r="A13" s="70"/>
      <c r="B13" s="67"/>
      <c r="C13" s="102"/>
      <c r="D13" s="102"/>
      <c r="E13" s="78"/>
      <c r="F13" s="79"/>
    </row>
    <row r="14" spans="1:6" ht="14.25" customHeight="1">
      <c r="A14" s="131" t="s">
        <v>3</v>
      </c>
      <c r="B14" s="132"/>
      <c r="C14" s="74">
        <f>SUM(C15)</f>
        <v>12079000</v>
      </c>
      <c r="D14" s="74">
        <f>SUM(D15)</f>
        <v>9768602</v>
      </c>
      <c r="E14" s="78">
        <f>SUM(E15)</f>
        <v>-2310398</v>
      </c>
      <c r="F14" s="74">
        <f>SUM(F15)</f>
        <v>0</v>
      </c>
    </row>
    <row r="15" spans="1:6" ht="14.25" customHeight="1">
      <c r="A15" s="70"/>
      <c r="B15" s="67" t="s">
        <v>4</v>
      </c>
      <c r="C15" s="75">
        <v>12079000</v>
      </c>
      <c r="D15" s="75">
        <v>9768602</v>
      </c>
      <c r="E15" s="76">
        <f>D15-C15</f>
        <v>-2310398</v>
      </c>
      <c r="F15" s="79">
        <v>0</v>
      </c>
    </row>
    <row r="16" spans="1:6" ht="7.5" customHeight="1">
      <c r="A16" s="70"/>
      <c r="B16" s="67"/>
      <c r="C16" s="102"/>
      <c r="D16" s="102"/>
      <c r="E16" s="78"/>
      <c r="F16" s="79"/>
    </row>
    <row r="17" spans="1:6" ht="14.25" customHeight="1">
      <c r="A17" s="131" t="s">
        <v>5</v>
      </c>
      <c r="B17" s="132"/>
      <c r="C17" s="73">
        <f>SUM(C18)</f>
        <v>64200000</v>
      </c>
      <c r="D17" s="73">
        <f>SUM(D18)</f>
        <v>64200593</v>
      </c>
      <c r="E17" s="92">
        <f>SUM(E18)</f>
        <v>593</v>
      </c>
      <c r="F17" s="73">
        <f>SUM(F18)</f>
        <v>0</v>
      </c>
    </row>
    <row r="18" spans="1:6" ht="14.25" customHeight="1">
      <c r="A18" s="69"/>
      <c r="B18" s="67" t="s">
        <v>5</v>
      </c>
      <c r="C18" s="75">
        <v>64200000</v>
      </c>
      <c r="D18" s="75">
        <v>64200593</v>
      </c>
      <c r="E18" s="76">
        <f>D18-C18</f>
        <v>593</v>
      </c>
      <c r="F18" s="79">
        <v>0</v>
      </c>
    </row>
    <row r="19" spans="1:6" ht="7.5" customHeight="1">
      <c r="A19" s="69"/>
      <c r="B19" s="67"/>
      <c r="C19" s="102"/>
      <c r="D19" s="102"/>
      <c r="E19" s="78"/>
      <c r="F19" s="79"/>
    </row>
    <row r="20" spans="1:6" ht="14.25" customHeight="1">
      <c r="A20" s="131" t="s">
        <v>22</v>
      </c>
      <c r="B20" s="132"/>
      <c r="C20" s="74">
        <f>SUM(C21:C21)</f>
        <v>2568000</v>
      </c>
      <c r="D20" s="74">
        <f>SUM(D21:D21)</f>
        <v>3958287</v>
      </c>
      <c r="E20" s="78">
        <f>SUM(E21:E21)</f>
        <v>1390287</v>
      </c>
      <c r="F20" s="74">
        <f>SUM(F21)</f>
        <v>0</v>
      </c>
    </row>
    <row r="21" spans="1:6" ht="14.25" customHeight="1">
      <c r="A21" s="70"/>
      <c r="B21" s="67" t="s">
        <v>22</v>
      </c>
      <c r="C21" s="75">
        <v>2568000</v>
      </c>
      <c r="D21" s="75">
        <v>3958287</v>
      </c>
      <c r="E21" s="76">
        <f>D21-C21</f>
        <v>1390287</v>
      </c>
      <c r="F21" s="79">
        <v>0</v>
      </c>
    </row>
    <row r="22" spans="1:6" ht="7.5" customHeight="1">
      <c r="A22" s="70"/>
      <c r="B22" s="67"/>
      <c r="C22" s="75"/>
      <c r="D22" s="75"/>
      <c r="E22" s="76"/>
      <c r="F22" s="79"/>
    </row>
    <row r="23" spans="1:6" ht="14.25" customHeight="1">
      <c r="A23" s="131" t="s">
        <v>17</v>
      </c>
      <c r="B23" s="132"/>
      <c r="C23" s="74">
        <f>SUM(C24)</f>
        <v>0</v>
      </c>
      <c r="D23" s="74">
        <f>SUM(D24)</f>
        <v>999395</v>
      </c>
      <c r="E23" s="110">
        <f>SUM(E24)</f>
        <v>999395</v>
      </c>
      <c r="F23" s="74">
        <f>SUM(F24)</f>
        <v>0</v>
      </c>
    </row>
    <row r="24" spans="1:6" ht="14.25" customHeight="1">
      <c r="A24" s="72"/>
      <c r="B24" s="109" t="s">
        <v>55</v>
      </c>
      <c r="C24" s="103">
        <v>0</v>
      </c>
      <c r="D24" s="81">
        <v>999395</v>
      </c>
      <c r="E24" s="107">
        <f>D24-C24</f>
        <v>999395</v>
      </c>
      <c r="F24" s="81">
        <v>0</v>
      </c>
    </row>
    <row r="25" spans="1:6" ht="14.25" customHeight="1">
      <c r="A25" s="33" t="s">
        <v>56</v>
      </c>
      <c r="B25" s="111"/>
      <c r="C25" s="79"/>
      <c r="D25" s="79"/>
      <c r="E25" s="106"/>
      <c r="F25" s="79"/>
    </row>
    <row r="26" spans="1:6" ht="14.25" customHeight="1">
      <c r="A26" s="10" t="s">
        <v>51</v>
      </c>
      <c r="B26" s="33"/>
      <c r="C26" s="79"/>
      <c r="D26" s="105"/>
      <c r="E26" s="105"/>
      <c r="F26" s="105"/>
    </row>
    <row r="27" ht="18.75" customHeight="1"/>
    <row r="28" ht="18.75" customHeight="1">
      <c r="A28" s="60" t="s">
        <v>50</v>
      </c>
    </row>
    <row r="29" spans="1:6" ht="14.25" thickBot="1">
      <c r="A29" s="62" t="s">
        <v>23</v>
      </c>
      <c r="B29" s="6"/>
      <c r="C29" s="6"/>
      <c r="D29" s="6"/>
      <c r="E29" s="6"/>
      <c r="F29" s="6"/>
    </row>
    <row r="30" spans="1:9" ht="14.25" customHeight="1" thickTop="1">
      <c r="A30" s="125" t="s">
        <v>0</v>
      </c>
      <c r="B30" s="126"/>
      <c r="C30" s="133" t="e">
        <f>C4</f>
        <v>#REF!</v>
      </c>
      <c r="D30" s="136"/>
      <c r="E30" s="137"/>
      <c r="F30" s="54" t="e">
        <f>F4</f>
        <v>#REF!</v>
      </c>
      <c r="I30" s="4" t="s">
        <v>49</v>
      </c>
    </row>
    <row r="31" spans="1:6" ht="14.25" customHeight="1">
      <c r="A31" s="127"/>
      <c r="B31" s="128"/>
      <c r="C31" s="63" t="s">
        <v>10</v>
      </c>
      <c r="D31" s="63" t="s">
        <v>46</v>
      </c>
      <c r="E31" s="55" t="s">
        <v>43</v>
      </c>
      <c r="F31" s="21" t="s">
        <v>44</v>
      </c>
    </row>
    <row r="32" spans="1:6" ht="14.25" customHeight="1">
      <c r="A32" s="129" t="s">
        <v>12</v>
      </c>
      <c r="B32" s="130"/>
      <c r="C32" s="73">
        <f>SUM(C34,C37)</f>
        <v>116561000</v>
      </c>
      <c r="D32" s="102">
        <f>SUM(D34,D37)</f>
        <v>71696938</v>
      </c>
      <c r="E32" s="102">
        <f>SUM(E34,E37)</f>
        <v>44864062</v>
      </c>
      <c r="F32" s="102">
        <f>SUM(F34,F37)</f>
        <v>0</v>
      </c>
    </row>
    <row r="33" spans="1:6" ht="7.5" customHeight="1">
      <c r="A33" s="65"/>
      <c r="B33" s="66"/>
      <c r="C33" s="75"/>
      <c r="D33" s="94"/>
      <c r="E33" s="94"/>
      <c r="F33" s="79"/>
    </row>
    <row r="34" spans="1:6" ht="14.25" customHeight="1">
      <c r="A34" s="131" t="s">
        <v>24</v>
      </c>
      <c r="B34" s="132"/>
      <c r="C34" s="74">
        <f>SUM(C35)</f>
        <v>73720000</v>
      </c>
      <c r="D34" s="104">
        <f>SUM(D35)</f>
        <v>71696938</v>
      </c>
      <c r="E34" s="104">
        <f>SUM(E35)</f>
        <v>2023062</v>
      </c>
      <c r="F34" s="102">
        <f>SUM(F35)</f>
        <v>0</v>
      </c>
    </row>
    <row r="35" spans="1:6" ht="14.25" customHeight="1">
      <c r="A35" s="70"/>
      <c r="B35" s="67" t="s">
        <v>48</v>
      </c>
      <c r="C35" s="75">
        <v>73720000</v>
      </c>
      <c r="D35" s="94">
        <v>71696938</v>
      </c>
      <c r="E35" s="75">
        <f>C35-D35</f>
        <v>2023062</v>
      </c>
      <c r="F35" s="79">
        <v>0</v>
      </c>
    </row>
    <row r="36" spans="1:6" ht="7.5" customHeight="1">
      <c r="A36" s="70"/>
      <c r="B36" s="67"/>
      <c r="C36" s="75"/>
      <c r="D36" s="94"/>
      <c r="E36" s="94"/>
      <c r="F36" s="79"/>
    </row>
    <row r="37" spans="1:6" ht="14.25" customHeight="1">
      <c r="A37" s="131" t="s">
        <v>25</v>
      </c>
      <c r="B37" s="132"/>
      <c r="C37" s="74">
        <f>SUM(C38)</f>
        <v>42841000</v>
      </c>
      <c r="D37" s="104">
        <f>SUM(D38)</f>
        <v>0</v>
      </c>
      <c r="E37" s="104">
        <f>SUM(E38)</f>
        <v>42841000</v>
      </c>
      <c r="F37" s="102">
        <f>SUM(F38)</f>
        <v>0</v>
      </c>
    </row>
    <row r="38" spans="1:6" ht="14.25" customHeight="1">
      <c r="A38" s="68"/>
      <c r="B38" s="64" t="s">
        <v>25</v>
      </c>
      <c r="C38" s="98">
        <v>42841000</v>
      </c>
      <c r="D38" s="80">
        <v>0</v>
      </c>
      <c r="E38" s="80">
        <f>C38-D38</f>
        <v>42841000</v>
      </c>
      <c r="F38" s="81">
        <v>0</v>
      </c>
    </row>
    <row r="39" spans="1:6" ht="14.25" customHeight="1">
      <c r="A39" s="10"/>
      <c r="B39" s="14"/>
      <c r="C39" s="6"/>
      <c r="D39" s="6"/>
      <c r="E39" s="6"/>
      <c r="F39" s="58"/>
    </row>
  </sheetData>
  <sheetProtection/>
  <mergeCells count="14"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  <mergeCell ref="A23:B23"/>
    <mergeCell ref="A34:B34"/>
    <mergeCell ref="C4:E4"/>
    <mergeCell ref="C30:E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2020-02-25T01:32:20Z</dcterms:modified>
  <cp:category/>
  <cp:version/>
  <cp:contentType/>
  <cp:contentStatus/>
</cp:coreProperties>
</file>