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activeTab="0"/>
  </bookViews>
  <sheets>
    <sheet name="7-16(1)" sheetId="1" r:id="rId1"/>
    <sheet name="7-16(2)" sheetId="2" r:id="rId2"/>
    <sheet name="7-21(廃止)" sheetId="3" state="hidden" r:id="rId3"/>
    <sheet name="7-27(廃止)" sheetId="4" state="hidden" r:id="rId4"/>
  </sheets>
  <definedNames>
    <definedName name="_xlnm.Print_Area" localSheetId="0">'7-16(1)'!#REF!</definedName>
    <definedName name="_xlnm.Print_Area" localSheetId="1">'7-16(2)'!$A$3:$K$20</definedName>
  </definedNames>
  <calcPr fullCalcOnLoad="1"/>
</workbook>
</file>

<file path=xl/comments1.xml><?xml version="1.0" encoding="utf-8"?>
<comments xmlns="http://schemas.openxmlformats.org/spreadsheetml/2006/main">
  <authors>
    <author>情報システム課</author>
  </authors>
  <commentList>
    <comment ref="K15" authorId="0">
      <text>
        <r>
          <rPr>
            <b/>
            <sz val="9"/>
            <rFont val="ＭＳ Ｐゴシック"/>
            <family val="3"/>
          </rPr>
          <t>情報システム課: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<sst xmlns="http://schemas.openxmlformats.org/spreadsheetml/2006/main" count="191" uniqueCount="80">
  <si>
    <t>科目</t>
  </si>
  <si>
    <t>-</t>
  </si>
  <si>
    <t>資料：会計管理室会計課「杉並区各会計歳入歳出決算書」</t>
  </si>
  <si>
    <t>繰入金</t>
  </si>
  <si>
    <t>一般会計繰入金</t>
  </si>
  <si>
    <t>公債費</t>
  </si>
  <si>
    <t>繰越金</t>
  </si>
  <si>
    <t>(1)歳入</t>
  </si>
  <si>
    <t>（単位　円）</t>
  </si>
  <si>
    <t>当初予算額</t>
  </si>
  <si>
    <t>予算現額</t>
  </si>
  <si>
    <t>決　算　額</t>
  </si>
  <si>
    <t>当初予算額</t>
  </si>
  <si>
    <t>予算現額</t>
  </si>
  <si>
    <t>決　算　額</t>
  </si>
  <si>
    <t>総        額</t>
  </si>
  <si>
    <t>総額</t>
  </si>
  <si>
    <t>特別区税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</si>
  <si>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</si>
  <si>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</si>
  <si>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</si>
  <si>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</si>
  <si>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</si>
  <si>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</si>
  <si>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</si>
  <si>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特別区財政交付金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</si>
  <si>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</si>
  <si>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</si>
  <si>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</si>
  <si>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</si>
  <si>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</si>
  <si>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</si>
  <si>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財産収入</t>
  </si>
  <si>
    <t>寄附金</t>
  </si>
  <si>
    <t>繰入金</t>
  </si>
  <si>
    <t>繰越金</t>
  </si>
  <si>
    <t>諸収入</t>
  </si>
  <si>
    <t>諸収入</t>
  </si>
  <si>
    <t>特別区債</t>
  </si>
  <si>
    <r>
      <rPr>
        <sz val="9.5"/>
        <rFont val="ＭＳ Ｐ明朝"/>
        <family val="1"/>
      </rPr>
      <t>科</t>
    </r>
    <r>
      <rPr>
        <sz val="9.5"/>
        <rFont val="Century"/>
        <family val="1"/>
      </rPr>
      <t xml:space="preserve">    </t>
    </r>
    <r>
      <rPr>
        <sz val="9.5"/>
        <rFont val="ＭＳ Ｐ明朝"/>
        <family val="1"/>
      </rPr>
      <t>　</t>
    </r>
    <r>
      <rPr>
        <sz val="9.5"/>
        <rFont val="Century"/>
        <family val="1"/>
      </rPr>
      <t xml:space="preserve">    </t>
    </r>
    <r>
      <rPr>
        <sz val="9.5"/>
        <rFont val="ＭＳ Ｐ明朝"/>
        <family val="1"/>
      </rPr>
      <t>目</t>
    </r>
  </si>
  <si>
    <t>7-16　一般会計予算額及び決算額　</t>
  </si>
  <si>
    <t>(2)歳出</t>
  </si>
  <si>
    <t>（単位　円）</t>
  </si>
  <si>
    <t>科　        目</t>
  </si>
  <si>
    <t>議会費</t>
  </si>
  <si>
    <t>総務費</t>
  </si>
  <si>
    <t>生活経済費</t>
  </si>
  <si>
    <t>保健福祉費</t>
  </si>
  <si>
    <t>都市整備費</t>
  </si>
  <si>
    <t>環境清掃費</t>
  </si>
  <si>
    <t>教育費</t>
  </si>
  <si>
    <t>職員費</t>
  </si>
  <si>
    <t>諸支出金</t>
  </si>
  <si>
    <t>予備費</t>
  </si>
  <si>
    <t>総額</t>
  </si>
  <si>
    <t>総務費</t>
  </si>
  <si>
    <t>予備費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</si>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</sst>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8"/>
      <name val="ＭＳ Ｐ明朝"/>
      <family val="1"/>
    </font>
    <font>
      <sz val="9.5"/>
      <name val="Century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 quotePrefix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4" fillId="0" borderId="0" xfId="0" applyFont="1" applyAlignment="1" quotePrefix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3"/>
    </xf>
    <xf numFmtId="0" fontId="3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186" fontId="20" fillId="0" borderId="23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distributed"/>
    </xf>
    <xf numFmtId="0" fontId="20" fillId="0" borderId="20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66" fillId="12" borderId="12" xfId="0" applyFont="1" applyFill="1" applyBorder="1" applyAlignment="1">
      <alignment horizontal="distributed" vertical="center"/>
    </xf>
    <xf numFmtId="0" fontId="66" fillId="12" borderId="14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7" fillId="0" borderId="0" xfId="0" applyFont="1" applyAlignment="1">
      <alignment/>
    </xf>
    <xf numFmtId="0" fontId="66" fillId="33" borderId="12" xfId="0" applyFont="1" applyFill="1" applyBorder="1" applyAlignment="1">
      <alignment horizontal="distributed" vertical="center"/>
    </xf>
    <xf numFmtId="0" fontId="66" fillId="33" borderId="14" xfId="0" applyFont="1" applyFill="1" applyBorder="1" applyAlignment="1">
      <alignment horizontal="distributed" vertical="center"/>
    </xf>
    <xf numFmtId="185" fontId="20" fillId="0" borderId="2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top"/>
    </xf>
    <xf numFmtId="0" fontId="9" fillId="0" borderId="18" xfId="0" applyFont="1" applyBorder="1" applyAlignment="1">
      <alignment horizontal="distributed" vertical="center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87" fontId="8" fillId="0" borderId="0" xfId="0" applyNumberFormat="1" applyFont="1" applyFill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6" fillId="0" borderId="0" xfId="0" applyNumberFormat="1" applyFont="1" applyAlignment="1">
      <alignment vertical="center"/>
    </xf>
    <xf numFmtId="187" fontId="6" fillId="0" borderId="11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12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/>
    </xf>
    <xf numFmtId="0" fontId="21" fillId="0" borderId="18" xfId="0" applyFont="1" applyFill="1" applyBorder="1" applyAlignment="1">
      <alignment horizontal="distributed"/>
    </xf>
    <xf numFmtId="0" fontId="20" fillId="0" borderId="18" xfId="0" applyFont="1" applyFill="1" applyBorder="1" applyAlignment="1">
      <alignment horizontal="distributed" vertical="center"/>
    </xf>
    <xf numFmtId="0" fontId="20" fillId="0" borderId="11" xfId="0" applyFont="1" applyFill="1" applyBorder="1" applyAlignment="1">
      <alignment vertical="center"/>
    </xf>
    <xf numFmtId="0" fontId="21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20" fillId="0" borderId="11" xfId="0" applyFont="1" applyBorder="1" applyAlignment="1">
      <alignment/>
    </xf>
    <xf numFmtId="187" fontId="6" fillId="0" borderId="0" xfId="0" applyNumberFormat="1" applyFont="1" applyBorder="1" applyAlignment="1">
      <alignment vertical="center"/>
    </xf>
    <xf numFmtId="187" fontId="6" fillId="0" borderId="11" xfId="0" applyNumberFormat="1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187" fontId="6" fillId="0" borderId="0" xfId="0" applyNumberFormat="1" applyFont="1" applyAlignment="1">
      <alignment horizontal="distributed" vertical="center"/>
    </xf>
    <xf numFmtId="177" fontId="8" fillId="0" borderId="0" xfId="0" applyNumberFormat="1" applyFont="1" applyFill="1" applyAlignment="1">
      <alignment horizontal="right" vertical="center"/>
    </xf>
    <xf numFmtId="187" fontId="21" fillId="0" borderId="0" xfId="0" applyNumberFormat="1" applyFont="1" applyFill="1" applyAlignment="1">
      <alignment horizontal="right" vertical="center"/>
    </xf>
    <xf numFmtId="187" fontId="21" fillId="0" borderId="0" xfId="0" applyNumberFormat="1" applyFont="1" applyAlignment="1">
      <alignment horizontal="right" vertical="center"/>
    </xf>
    <xf numFmtId="187" fontId="20" fillId="0" borderId="0" xfId="0" applyNumberFormat="1" applyFont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87" fontId="20" fillId="0" borderId="0" xfId="0" applyNumberFormat="1" applyFont="1" applyFill="1" applyBorder="1" applyAlignment="1">
      <alignment horizontal="right" vertical="center"/>
    </xf>
    <xf numFmtId="187" fontId="20" fillId="0" borderId="11" xfId="0" applyNumberFormat="1" applyFont="1" applyBorder="1" applyAlignment="1">
      <alignment horizontal="right" vertical="center"/>
    </xf>
    <xf numFmtId="187" fontId="20" fillId="0" borderId="11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187" fontId="20" fillId="0" borderId="0" xfId="0" applyNumberFormat="1" applyFont="1" applyBorder="1" applyAlignment="1">
      <alignment horizontal="right" vertical="center"/>
    </xf>
    <xf numFmtId="187" fontId="21" fillId="0" borderId="0" xfId="0" applyNumberFormat="1" applyFont="1" applyFill="1" applyAlignment="1">
      <alignment horizontal="right"/>
    </xf>
    <xf numFmtId="187" fontId="21" fillId="0" borderId="0" xfId="0" applyNumberFormat="1" applyFont="1" applyFill="1" applyBorder="1" applyAlignment="1">
      <alignment horizontal="right"/>
    </xf>
    <xf numFmtId="187" fontId="20" fillId="0" borderId="0" xfId="0" applyNumberFormat="1" applyFont="1" applyFill="1" applyAlignment="1">
      <alignment horizontal="right" vertical="center"/>
    </xf>
    <xf numFmtId="187" fontId="20" fillId="0" borderId="15" xfId="0" applyNumberFormat="1" applyFont="1" applyBorder="1" applyAlignment="1">
      <alignment horizontal="right" vertical="center"/>
    </xf>
    <xf numFmtId="187" fontId="20" fillId="0" borderId="11" xfId="0" applyNumberFormat="1" applyFont="1" applyBorder="1" applyAlignment="1">
      <alignment horizontal="right" vertical="top"/>
    </xf>
    <xf numFmtId="187" fontId="6" fillId="0" borderId="11" xfId="0" applyNumberFormat="1" applyFont="1" applyBorder="1" applyAlignment="1">
      <alignment horizontal="distributed" vertical="center"/>
    </xf>
    <xf numFmtId="177" fontId="16" fillId="0" borderId="0" xfId="0" applyNumberFormat="1" applyFont="1" applyBorder="1" applyAlignment="1">
      <alignment vertical="center"/>
    </xf>
    <xf numFmtId="177" fontId="16" fillId="0" borderId="0" xfId="0" applyNumberFormat="1" applyFont="1" applyAlignment="1">
      <alignment vertical="center"/>
    </xf>
    <xf numFmtId="187" fontId="21" fillId="0" borderId="0" xfId="0" applyNumberFormat="1" applyFont="1" applyFill="1" applyBorder="1" applyAlignment="1">
      <alignment horizontal="right" vertical="center"/>
    </xf>
    <xf numFmtId="187" fontId="20" fillId="0" borderId="15" xfId="0" applyNumberFormat="1" applyFont="1" applyFill="1" applyBorder="1" applyAlignment="1">
      <alignment horizontal="right" vertical="center"/>
    </xf>
    <xf numFmtId="187" fontId="21" fillId="0" borderId="0" xfId="0" applyNumberFormat="1" applyFont="1" applyBorder="1" applyAlignment="1">
      <alignment horizontal="right" vertical="center"/>
    </xf>
    <xf numFmtId="187" fontId="20" fillId="0" borderId="0" xfId="0" applyNumberFormat="1" applyFont="1" applyBorder="1" applyAlignment="1">
      <alignment/>
    </xf>
    <xf numFmtId="178" fontId="20" fillId="0" borderId="0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20" fillId="0" borderId="20" xfId="0" applyFont="1" applyBorder="1" applyAlignment="1">
      <alignment horizontal="distributed" vertical="distributed"/>
    </xf>
    <xf numFmtId="181" fontId="21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distributed" vertical="distributed"/>
    </xf>
    <xf numFmtId="187" fontId="20" fillId="0" borderId="0" xfId="0" applyNumberFormat="1" applyFont="1" applyBorder="1" applyAlignment="1">
      <alignment horizontal="right" vertical="top"/>
    </xf>
    <xf numFmtId="0" fontId="20" fillId="0" borderId="25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185" fontId="20" fillId="0" borderId="24" xfId="0" applyNumberFormat="1" applyFont="1" applyBorder="1" applyAlignment="1">
      <alignment horizontal="center" vertical="center"/>
    </xf>
    <xf numFmtId="185" fontId="20" fillId="0" borderId="23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85" fontId="20" fillId="0" borderId="23" xfId="0" applyNumberFormat="1" applyFont="1" applyBorder="1" applyAlignment="1">
      <alignment horizontal="center" vertical="center"/>
    </xf>
    <xf numFmtId="185" fontId="20" fillId="0" borderId="27" xfId="0" applyNumberFormat="1" applyFont="1" applyBorder="1" applyAlignment="1">
      <alignment horizontal="center" vertical="center"/>
    </xf>
    <xf numFmtId="185" fontId="20" fillId="0" borderId="27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6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186" fontId="69" fillId="12" borderId="11" xfId="0" applyNumberFormat="1" applyFont="1" applyFill="1" applyBorder="1" applyAlignment="1">
      <alignment horizontal="center"/>
    </xf>
    <xf numFmtId="0" fontId="69" fillId="12" borderId="11" xfId="0" applyFont="1" applyFill="1" applyBorder="1" applyAlignment="1">
      <alignment horizontal="center"/>
    </xf>
    <xf numFmtId="186" fontId="69" fillId="33" borderId="11" xfId="0" applyNumberFormat="1" applyFont="1" applyFill="1" applyBorder="1" applyAlignment="1">
      <alignment horizontal="center"/>
    </xf>
    <xf numFmtId="0" fontId="69" fillId="33" borderId="11" xfId="0" applyFont="1" applyFill="1" applyBorder="1" applyAlignment="1">
      <alignment horizontal="center"/>
    </xf>
    <xf numFmtId="186" fontId="20" fillId="0" borderId="24" xfId="0" applyNumberFormat="1" applyFont="1" applyBorder="1" applyAlignment="1">
      <alignment horizontal="center" vertical="center"/>
    </xf>
    <xf numFmtId="186" fontId="20" fillId="0" borderId="23" xfId="0" applyNumberFormat="1" applyFont="1" applyBorder="1" applyAlignment="1">
      <alignment horizontal="center" vertical="center"/>
    </xf>
    <xf numFmtId="0" fontId="20" fillId="0" borderId="28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distributed"/>
    </xf>
    <xf numFmtId="0" fontId="21" fillId="0" borderId="16" xfId="0" applyFont="1" applyFill="1" applyBorder="1" applyAlignment="1">
      <alignment horizontal="distributed"/>
    </xf>
    <xf numFmtId="0" fontId="21" fillId="0" borderId="0" xfId="0" applyFont="1" applyFill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186" fontId="20" fillId="0" borderId="24" xfId="0" applyNumberFormat="1" applyFont="1" applyBorder="1" applyAlignment="1">
      <alignment horizontal="center" vertical="center"/>
    </xf>
    <xf numFmtId="186" fontId="20" fillId="0" borderId="23" xfId="0" applyNumberFormat="1" applyFont="1" applyBorder="1" applyAlignment="1">
      <alignment horizontal="center" vertical="center"/>
    </xf>
    <xf numFmtId="186" fontId="20" fillId="0" borderId="27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00390625" defaultRowHeight="13.5"/>
  <cols>
    <col min="1" max="1" width="17.625" style="7" customWidth="1"/>
    <col min="2" max="2" width="14.125" style="7" customWidth="1"/>
    <col min="3" max="3" width="15.00390625" style="7" customWidth="1"/>
    <col min="4" max="7" width="14.125" style="7" customWidth="1"/>
    <col min="8" max="8" width="14.375" style="7" customWidth="1"/>
    <col min="9" max="10" width="14.125" style="7" customWidth="1"/>
    <col min="11" max="11" width="17.625" style="7" customWidth="1"/>
    <col min="12" max="16384" width="9.00390625" style="7" customWidth="1"/>
  </cols>
  <sheetData>
    <row r="1" spans="1:10" ht="17.25" customHeight="1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s="36" customFormat="1" ht="17.25" customHeight="1">
      <c r="A3" s="36" t="s">
        <v>7</v>
      </c>
      <c r="B3" s="37"/>
      <c r="C3" s="38"/>
      <c r="D3" s="37"/>
      <c r="E3" s="39"/>
      <c r="F3" s="37"/>
      <c r="G3" s="37"/>
      <c r="H3" s="39"/>
      <c r="I3" s="37"/>
      <c r="J3" s="37"/>
    </row>
    <row r="4" spans="1:11" ht="16.5" customHeight="1">
      <c r="A4" s="11" t="s">
        <v>8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2.25" customHeight="1" thickBot="1">
      <c r="A5" s="17"/>
      <c r="B5" s="17"/>
      <c r="C5" s="18"/>
      <c r="D5" s="18"/>
      <c r="E5" s="18"/>
      <c r="F5" s="18"/>
      <c r="G5" s="18"/>
      <c r="H5" s="18"/>
      <c r="I5" s="18"/>
      <c r="J5" s="18"/>
      <c r="K5" s="18"/>
    </row>
    <row r="6" spans="1:11" s="8" customFormat="1" ht="17.25" customHeight="1" thickTop="1">
      <c r="A6" s="126" t="s">
        <v>39</v>
      </c>
      <c r="B6" s="128">
        <v>28</v>
      </c>
      <c r="C6" s="129"/>
      <c r="D6" s="130"/>
      <c r="E6" s="124">
        <v>29</v>
      </c>
      <c r="F6" s="125"/>
      <c r="G6" s="131"/>
      <c r="H6" s="124">
        <v>30</v>
      </c>
      <c r="I6" s="125"/>
      <c r="J6" s="125"/>
      <c r="K6" s="122" t="s">
        <v>0</v>
      </c>
    </row>
    <row r="7" spans="1:11" s="8" customFormat="1" ht="17.25" customHeight="1">
      <c r="A7" s="127"/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  <c r="G7" s="25" t="s">
        <v>14</v>
      </c>
      <c r="H7" s="26" t="s">
        <v>12</v>
      </c>
      <c r="I7" s="25" t="s">
        <v>13</v>
      </c>
      <c r="J7" s="27" t="s">
        <v>14</v>
      </c>
      <c r="K7" s="123"/>
    </row>
    <row r="8" spans="1:11" s="14" customFormat="1" ht="18" customHeight="1">
      <c r="A8" s="29" t="s">
        <v>15</v>
      </c>
      <c r="B8" s="91">
        <v>171974000000</v>
      </c>
      <c r="C8" s="91">
        <v>184186071000</v>
      </c>
      <c r="D8" s="91">
        <v>183483295707</v>
      </c>
      <c r="E8" s="91">
        <v>178050000000</v>
      </c>
      <c r="F8" s="91">
        <v>193000395670</v>
      </c>
      <c r="G8" s="91">
        <v>195616059240</v>
      </c>
      <c r="H8" s="91">
        <v>179927000000</v>
      </c>
      <c r="I8" s="91">
        <v>194435497280</v>
      </c>
      <c r="J8" s="91">
        <v>196217184220</v>
      </c>
      <c r="K8" s="30" t="s">
        <v>15</v>
      </c>
    </row>
    <row r="9" spans="1:11" s="8" customFormat="1" ht="18" customHeight="1">
      <c r="A9" s="31" t="s">
        <v>17</v>
      </c>
      <c r="B9" s="19">
        <v>61864302000</v>
      </c>
      <c r="C9" s="109">
        <v>63108383000</v>
      </c>
      <c r="D9" s="20">
        <v>63341295980</v>
      </c>
      <c r="E9" s="19">
        <v>62993098000</v>
      </c>
      <c r="F9" s="110">
        <v>63800173000</v>
      </c>
      <c r="G9" s="110">
        <v>64305802639</v>
      </c>
      <c r="H9" s="110">
        <v>63644285000</v>
      </c>
      <c r="I9" s="110">
        <v>65649927000</v>
      </c>
      <c r="J9" s="110">
        <v>66080519469</v>
      </c>
      <c r="K9" s="32" t="s">
        <v>17</v>
      </c>
    </row>
    <row r="10" spans="1:11" s="8" customFormat="1" ht="18" customHeight="1">
      <c r="A10" s="31" t="s">
        <v>18</v>
      </c>
      <c r="B10" s="19">
        <v>690000000</v>
      </c>
      <c r="C10" s="109">
        <v>690000000</v>
      </c>
      <c r="D10" s="20">
        <v>739562002</v>
      </c>
      <c r="E10" s="19">
        <v>720000000</v>
      </c>
      <c r="F10" s="110">
        <v>720000000</v>
      </c>
      <c r="G10" s="110">
        <v>736096000</v>
      </c>
      <c r="H10" s="110">
        <v>730000000</v>
      </c>
      <c r="I10" s="110">
        <v>730000000</v>
      </c>
      <c r="J10" s="110">
        <v>742532000</v>
      </c>
      <c r="K10" s="32" t="s">
        <v>18</v>
      </c>
    </row>
    <row r="11" spans="1:11" s="8" customFormat="1" ht="18" customHeight="1">
      <c r="A11" s="31" t="s">
        <v>19</v>
      </c>
      <c r="B11" s="19">
        <v>350000000</v>
      </c>
      <c r="C11" s="109">
        <v>240000000</v>
      </c>
      <c r="D11" s="20">
        <v>239546000</v>
      </c>
      <c r="E11" s="19">
        <v>230000000</v>
      </c>
      <c r="F11" s="110">
        <v>230000000</v>
      </c>
      <c r="G11" s="110">
        <v>254286000</v>
      </c>
      <c r="H11" s="110">
        <v>190000000</v>
      </c>
      <c r="I11" s="110">
        <v>190000000</v>
      </c>
      <c r="J11" s="110">
        <v>270820000</v>
      </c>
      <c r="K11" s="32" t="s">
        <v>19</v>
      </c>
    </row>
    <row r="12" spans="1:11" s="8" customFormat="1" ht="18" customHeight="1">
      <c r="A12" s="31" t="s">
        <v>20</v>
      </c>
      <c r="B12" s="19">
        <v>1910000000</v>
      </c>
      <c r="C12" s="109">
        <v>990000000</v>
      </c>
      <c r="D12" s="20">
        <v>781193000</v>
      </c>
      <c r="E12" s="19">
        <v>850000000</v>
      </c>
      <c r="F12" s="110">
        <v>850000000</v>
      </c>
      <c r="G12" s="110">
        <v>1047658000</v>
      </c>
      <c r="H12" s="110">
        <v>910000000</v>
      </c>
      <c r="I12" s="110">
        <v>910000000</v>
      </c>
      <c r="J12" s="110">
        <v>902659000</v>
      </c>
      <c r="K12" s="32" t="s">
        <v>20</v>
      </c>
    </row>
    <row r="13" spans="1:11" s="8" customFormat="1" ht="18" customHeight="1">
      <c r="A13" s="66" t="s">
        <v>21</v>
      </c>
      <c r="B13" s="19">
        <v>1130000000</v>
      </c>
      <c r="C13" s="109">
        <v>1010000000</v>
      </c>
      <c r="D13" s="20">
        <v>453113000</v>
      </c>
      <c r="E13" s="19">
        <v>590000000</v>
      </c>
      <c r="F13" s="110">
        <v>590000000</v>
      </c>
      <c r="G13" s="110">
        <v>1050652000</v>
      </c>
      <c r="H13" s="110">
        <v>630000000</v>
      </c>
      <c r="I13" s="110">
        <v>630000000</v>
      </c>
      <c r="J13" s="110">
        <v>737299000</v>
      </c>
      <c r="K13" s="89" t="s">
        <v>21</v>
      </c>
    </row>
    <row r="14" spans="1:11" s="8" customFormat="1" ht="18" customHeight="1">
      <c r="A14" s="31" t="s">
        <v>22</v>
      </c>
      <c r="B14" s="19">
        <v>11220000000</v>
      </c>
      <c r="C14" s="109">
        <v>10880000000</v>
      </c>
      <c r="D14" s="20">
        <v>11001735000</v>
      </c>
      <c r="E14" s="19">
        <v>10910000000</v>
      </c>
      <c r="F14" s="110">
        <v>11110000000</v>
      </c>
      <c r="G14" s="110">
        <v>11253927000</v>
      </c>
      <c r="H14" s="110">
        <v>9380000000</v>
      </c>
      <c r="I14" s="110">
        <v>9380000000</v>
      </c>
      <c r="J14" s="110">
        <v>9601033000</v>
      </c>
      <c r="K14" s="32" t="s">
        <v>22</v>
      </c>
    </row>
    <row r="15" spans="1:11" s="8" customFormat="1" ht="18" customHeight="1">
      <c r="A15" s="31" t="s">
        <v>23</v>
      </c>
      <c r="B15" s="19">
        <v>340000000</v>
      </c>
      <c r="C15" s="20">
        <v>340000000</v>
      </c>
      <c r="D15" s="20">
        <v>334996000</v>
      </c>
      <c r="E15" s="19">
        <v>330000000</v>
      </c>
      <c r="F15" s="19">
        <v>420000000</v>
      </c>
      <c r="G15" s="19">
        <v>420035000</v>
      </c>
      <c r="H15" s="19">
        <v>430000000</v>
      </c>
      <c r="I15" s="19">
        <v>430000000</v>
      </c>
      <c r="J15" s="19">
        <v>440412000</v>
      </c>
      <c r="K15" s="32" t="s">
        <v>23</v>
      </c>
    </row>
    <row r="16" spans="1:11" s="8" customFormat="1" ht="18" customHeight="1">
      <c r="A16" s="31" t="s">
        <v>24</v>
      </c>
      <c r="B16" s="19">
        <v>177000000</v>
      </c>
      <c r="C16" s="20">
        <v>185080000</v>
      </c>
      <c r="D16" s="20">
        <v>185080000</v>
      </c>
      <c r="E16" s="19">
        <v>200000000</v>
      </c>
      <c r="F16" s="19">
        <v>200000000</v>
      </c>
      <c r="G16" s="19">
        <v>199820000</v>
      </c>
      <c r="H16" s="19">
        <v>220000000</v>
      </c>
      <c r="I16" s="19">
        <v>220000000</v>
      </c>
      <c r="J16" s="19">
        <v>239686000</v>
      </c>
      <c r="K16" s="32" t="s">
        <v>24</v>
      </c>
    </row>
    <row r="17" spans="1:11" s="8" customFormat="1" ht="18" customHeight="1">
      <c r="A17" s="31" t="s">
        <v>25</v>
      </c>
      <c r="B17" s="19">
        <v>38700000000</v>
      </c>
      <c r="C17" s="20">
        <v>40150000000</v>
      </c>
      <c r="D17" s="20">
        <v>40683156000</v>
      </c>
      <c r="E17" s="19">
        <v>38200000000</v>
      </c>
      <c r="F17" s="19">
        <v>40513922000</v>
      </c>
      <c r="G17" s="19">
        <v>41572714000</v>
      </c>
      <c r="H17" s="19">
        <v>41600000000</v>
      </c>
      <c r="I17" s="19">
        <v>43700000000</v>
      </c>
      <c r="J17" s="19">
        <v>44669350000</v>
      </c>
      <c r="K17" s="32" t="s">
        <v>25</v>
      </c>
    </row>
    <row r="18" spans="1:11" s="8" customFormat="1" ht="18" customHeight="1">
      <c r="A18" s="66" t="s">
        <v>26</v>
      </c>
      <c r="B18" s="19">
        <v>60000000</v>
      </c>
      <c r="C18" s="20">
        <v>60000000</v>
      </c>
      <c r="D18" s="20">
        <v>56338000</v>
      </c>
      <c r="E18" s="19">
        <v>60000000</v>
      </c>
      <c r="F18" s="19">
        <v>60000000</v>
      </c>
      <c r="G18" s="19">
        <v>54736000</v>
      </c>
      <c r="H18" s="19">
        <v>55000000</v>
      </c>
      <c r="I18" s="19">
        <v>55000000</v>
      </c>
      <c r="J18" s="19">
        <v>49276000</v>
      </c>
      <c r="K18" s="89" t="s">
        <v>26</v>
      </c>
    </row>
    <row r="19" spans="1:11" s="8" customFormat="1" ht="18" customHeight="1">
      <c r="A19" s="31" t="s">
        <v>27</v>
      </c>
      <c r="B19" s="19">
        <v>2679238000</v>
      </c>
      <c r="C19" s="20">
        <v>2679238000</v>
      </c>
      <c r="D19" s="20">
        <v>2762237235</v>
      </c>
      <c r="E19" s="19">
        <v>3117239000</v>
      </c>
      <c r="F19" s="19">
        <v>3117239000</v>
      </c>
      <c r="G19" s="19">
        <v>3134229689</v>
      </c>
      <c r="H19" s="19">
        <v>3893970000</v>
      </c>
      <c r="I19" s="19">
        <v>3893970000</v>
      </c>
      <c r="J19" s="19">
        <v>3853497628</v>
      </c>
      <c r="K19" s="32" t="s">
        <v>27</v>
      </c>
    </row>
    <row r="20" spans="1:11" s="8" customFormat="1" ht="18" customHeight="1">
      <c r="A20" s="31" t="s">
        <v>28</v>
      </c>
      <c r="B20" s="19">
        <v>3740805000</v>
      </c>
      <c r="C20" s="20">
        <v>3740303000</v>
      </c>
      <c r="D20" s="20">
        <v>3688441998</v>
      </c>
      <c r="E20" s="19">
        <v>3723574000</v>
      </c>
      <c r="F20" s="19">
        <v>3723574000</v>
      </c>
      <c r="G20" s="19">
        <v>3659021803</v>
      </c>
      <c r="H20" s="19">
        <v>3757237000</v>
      </c>
      <c r="I20" s="19">
        <v>3757237000</v>
      </c>
      <c r="J20" s="19">
        <v>3669376671</v>
      </c>
      <c r="K20" s="32" t="s">
        <v>28</v>
      </c>
    </row>
    <row r="21" spans="1:11" s="8" customFormat="1" ht="18" customHeight="1">
      <c r="A21" s="31" t="s">
        <v>29</v>
      </c>
      <c r="B21" s="19">
        <v>26643849000</v>
      </c>
      <c r="C21" s="20">
        <v>28327271000</v>
      </c>
      <c r="D21" s="20">
        <v>26828474385</v>
      </c>
      <c r="E21" s="19">
        <v>26217604000</v>
      </c>
      <c r="F21" s="19">
        <v>29061574590</v>
      </c>
      <c r="G21" s="19">
        <v>29545801797</v>
      </c>
      <c r="H21" s="19">
        <v>27059038000</v>
      </c>
      <c r="I21" s="19">
        <v>28499060000</v>
      </c>
      <c r="J21" s="19">
        <v>28247760274</v>
      </c>
      <c r="K21" s="32" t="s">
        <v>29</v>
      </c>
    </row>
    <row r="22" spans="1:11" s="8" customFormat="1" ht="18" customHeight="1">
      <c r="A22" s="31" t="s">
        <v>30</v>
      </c>
      <c r="B22" s="19">
        <v>10515796000</v>
      </c>
      <c r="C22" s="20">
        <v>13701313000</v>
      </c>
      <c r="D22" s="20">
        <v>14216097451</v>
      </c>
      <c r="E22" s="19">
        <v>11966997000</v>
      </c>
      <c r="F22" s="19">
        <v>14820657000</v>
      </c>
      <c r="G22" s="19">
        <v>15167658473</v>
      </c>
      <c r="H22" s="19">
        <v>12854899000</v>
      </c>
      <c r="I22" s="19">
        <v>14426533000</v>
      </c>
      <c r="J22" s="19">
        <v>14431024945</v>
      </c>
      <c r="K22" s="32" t="s">
        <v>30</v>
      </c>
    </row>
    <row r="23" spans="1:11" s="8" customFormat="1" ht="18" customHeight="1">
      <c r="A23" s="31" t="s">
        <v>31</v>
      </c>
      <c r="B23" s="19">
        <v>312864000</v>
      </c>
      <c r="C23" s="20">
        <v>539039000</v>
      </c>
      <c r="D23" s="20">
        <v>568268309</v>
      </c>
      <c r="E23" s="19">
        <v>1268857000</v>
      </c>
      <c r="F23" s="19">
        <v>1303121000</v>
      </c>
      <c r="G23" s="19">
        <v>1044938765</v>
      </c>
      <c r="H23" s="19">
        <v>1945505000</v>
      </c>
      <c r="I23" s="19">
        <v>2009629000</v>
      </c>
      <c r="J23" s="19">
        <v>2169442336</v>
      </c>
      <c r="K23" s="32" t="s">
        <v>31</v>
      </c>
    </row>
    <row r="24" spans="1:11" s="8" customFormat="1" ht="18" customHeight="1">
      <c r="A24" s="31" t="s">
        <v>33</v>
      </c>
      <c r="B24" s="19">
        <v>28416000</v>
      </c>
      <c r="C24" s="20">
        <v>28416000</v>
      </c>
      <c r="D24" s="20">
        <v>25129834</v>
      </c>
      <c r="E24" s="19">
        <v>37110000</v>
      </c>
      <c r="F24" s="19">
        <v>78110000</v>
      </c>
      <c r="G24" s="19">
        <v>84670691</v>
      </c>
      <c r="H24" s="19">
        <v>42116000</v>
      </c>
      <c r="I24" s="19">
        <v>47516000</v>
      </c>
      <c r="J24" s="19">
        <v>32614700</v>
      </c>
      <c r="K24" s="32" t="s">
        <v>33</v>
      </c>
    </row>
    <row r="25" spans="1:11" s="8" customFormat="1" ht="18" customHeight="1">
      <c r="A25" s="31" t="s">
        <v>34</v>
      </c>
      <c r="B25" s="19">
        <v>3732760000</v>
      </c>
      <c r="C25" s="20">
        <v>4717569000</v>
      </c>
      <c r="D25" s="20">
        <v>4751000759</v>
      </c>
      <c r="E25" s="19">
        <v>7349836000</v>
      </c>
      <c r="F25" s="19">
        <v>8169531000</v>
      </c>
      <c r="G25" s="19">
        <v>8167042821</v>
      </c>
      <c r="H25" s="19">
        <v>4421237000</v>
      </c>
      <c r="I25" s="19">
        <v>5252820000</v>
      </c>
      <c r="J25" s="19">
        <v>5254194997</v>
      </c>
      <c r="K25" s="32" t="s">
        <v>34</v>
      </c>
    </row>
    <row r="26" spans="1:11" s="8" customFormat="1" ht="18" customHeight="1">
      <c r="A26" s="31" t="s">
        <v>35</v>
      </c>
      <c r="B26" s="19">
        <v>2500000000</v>
      </c>
      <c r="C26" s="20">
        <v>7258366000</v>
      </c>
      <c r="D26" s="20">
        <v>7258366566</v>
      </c>
      <c r="E26" s="19">
        <v>2500000000</v>
      </c>
      <c r="F26" s="19">
        <v>7266593080</v>
      </c>
      <c r="G26" s="19">
        <v>7266593917</v>
      </c>
      <c r="H26" s="19">
        <v>2500000000</v>
      </c>
      <c r="I26" s="19">
        <v>8966092280</v>
      </c>
      <c r="J26" s="19">
        <v>8966092593</v>
      </c>
      <c r="K26" s="32" t="s">
        <v>35</v>
      </c>
    </row>
    <row r="27" spans="1:11" s="8" customFormat="1" ht="18" customHeight="1">
      <c r="A27" s="31" t="s">
        <v>36</v>
      </c>
      <c r="B27" s="19">
        <v>1632770000</v>
      </c>
      <c r="C27" s="20">
        <v>1806893000</v>
      </c>
      <c r="D27" s="20">
        <v>2000264188</v>
      </c>
      <c r="E27" s="19">
        <v>1727485000</v>
      </c>
      <c r="F27" s="19">
        <v>1735701000</v>
      </c>
      <c r="G27" s="19">
        <v>1979852845</v>
      </c>
      <c r="H27" s="19">
        <v>2015713000</v>
      </c>
      <c r="I27" s="19">
        <v>2039713000</v>
      </c>
      <c r="J27" s="19">
        <v>2279593607</v>
      </c>
      <c r="K27" s="32" t="s">
        <v>36</v>
      </c>
    </row>
    <row r="28" spans="1:11" s="8" customFormat="1" ht="18" customHeight="1">
      <c r="A28" s="33" t="s">
        <v>38</v>
      </c>
      <c r="B28" s="22">
        <v>3746200000</v>
      </c>
      <c r="C28" s="22">
        <v>3734200000</v>
      </c>
      <c r="D28" s="22">
        <v>3569000000</v>
      </c>
      <c r="E28" s="22">
        <v>5058200000</v>
      </c>
      <c r="F28" s="22">
        <v>5230200000</v>
      </c>
      <c r="G28" s="22">
        <v>4670521800</v>
      </c>
      <c r="H28" s="22">
        <v>3648000000</v>
      </c>
      <c r="I28" s="22">
        <v>3648000000</v>
      </c>
      <c r="J28" s="22">
        <v>3580000000</v>
      </c>
      <c r="K28" s="34" t="s">
        <v>38</v>
      </c>
    </row>
    <row r="29" spans="1:12" ht="13.5">
      <c r="A29" s="35" t="s">
        <v>2</v>
      </c>
      <c r="E29" s="24"/>
      <c r="I29" s="8"/>
      <c r="J29" s="8"/>
      <c r="L29" s="8"/>
    </row>
  </sheetData>
  <sheetProtection/>
  <mergeCells count="5">
    <mergeCell ref="K6:K7"/>
    <mergeCell ref="H6:J6"/>
    <mergeCell ref="A6:A7"/>
    <mergeCell ref="B6:D6"/>
    <mergeCell ref="E6:G6"/>
  </mergeCells>
  <printOptions/>
  <pageMargins left="0.787" right="0.787" top="0.984" bottom="0.984" header="0.512" footer="0.51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7.625" style="7" customWidth="1"/>
    <col min="2" max="3" width="14.125" style="7" customWidth="1"/>
    <col min="4" max="4" width="15.00390625" style="7" customWidth="1"/>
    <col min="5" max="6" width="14.125" style="7" customWidth="1"/>
    <col min="7" max="7" width="15.00390625" style="7" customWidth="1"/>
    <col min="8" max="10" width="14.125" style="7" customWidth="1"/>
    <col min="11" max="11" width="17.625" style="7" customWidth="1"/>
    <col min="12" max="16384" width="9.00390625" style="7" customWidth="1"/>
  </cols>
  <sheetData>
    <row r="1" spans="1:11" ht="17.25" customHeight="1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36" customFormat="1" ht="14.25">
      <c r="A3" s="36" t="s">
        <v>41</v>
      </c>
      <c r="B3" s="40"/>
      <c r="C3" s="40"/>
      <c r="D3" s="40"/>
      <c r="E3" s="40"/>
      <c r="F3" s="41"/>
      <c r="G3" s="41"/>
      <c r="H3" s="41"/>
      <c r="I3" s="41"/>
      <c r="J3" s="41"/>
      <c r="K3" s="41"/>
    </row>
    <row r="4" spans="1:11" s="8" customFormat="1" ht="17.25" customHeight="1" thickBot="1">
      <c r="A4" s="11" t="s">
        <v>42</v>
      </c>
      <c r="E4" s="42"/>
      <c r="F4" s="42"/>
      <c r="G4" s="42"/>
      <c r="K4" s="23"/>
    </row>
    <row r="5" spans="1:11" s="11" customFormat="1" ht="17.25" customHeight="1" thickTop="1">
      <c r="A5" s="132" t="s">
        <v>43</v>
      </c>
      <c r="B5" s="124">
        <v>28</v>
      </c>
      <c r="C5" s="125"/>
      <c r="D5" s="125"/>
      <c r="E5" s="124">
        <v>29</v>
      </c>
      <c r="F5" s="125"/>
      <c r="G5" s="131"/>
      <c r="H5" s="124">
        <v>30</v>
      </c>
      <c r="I5" s="125"/>
      <c r="J5" s="125"/>
      <c r="K5" s="122" t="s">
        <v>0</v>
      </c>
    </row>
    <row r="6" spans="1:11" s="11" customFormat="1" ht="17.25" customHeight="1">
      <c r="A6" s="133"/>
      <c r="B6" s="10" t="s">
        <v>9</v>
      </c>
      <c r="C6" s="46" t="s">
        <v>10</v>
      </c>
      <c r="D6" s="25" t="s">
        <v>11</v>
      </c>
      <c r="E6" s="25" t="s">
        <v>9</v>
      </c>
      <c r="F6" s="46" t="s">
        <v>10</v>
      </c>
      <c r="G6" s="25" t="s">
        <v>11</v>
      </c>
      <c r="H6" s="25" t="s">
        <v>12</v>
      </c>
      <c r="I6" s="25" t="s">
        <v>13</v>
      </c>
      <c r="J6" s="27" t="s">
        <v>14</v>
      </c>
      <c r="K6" s="123"/>
    </row>
    <row r="7" spans="1:11" s="14" customFormat="1" ht="18" customHeight="1">
      <c r="A7" s="47" t="s">
        <v>16</v>
      </c>
      <c r="B7" s="71">
        <v>171974000000</v>
      </c>
      <c r="C7" s="71">
        <v>184186071000</v>
      </c>
      <c r="D7" s="71">
        <v>176216701790</v>
      </c>
      <c r="E7" s="71">
        <v>178050000000</v>
      </c>
      <c r="F7" s="71">
        <v>193000395670</v>
      </c>
      <c r="G7" s="71">
        <v>186691405798</v>
      </c>
      <c r="H7" s="71">
        <v>179927000000</v>
      </c>
      <c r="I7" s="71">
        <v>194435497280</v>
      </c>
      <c r="J7" s="71">
        <v>188078153925</v>
      </c>
      <c r="K7" s="48" t="s">
        <v>16</v>
      </c>
    </row>
    <row r="8" spans="1:11" s="8" customFormat="1" ht="18" customHeight="1">
      <c r="A8" s="31" t="s">
        <v>44</v>
      </c>
      <c r="B8" s="72">
        <v>813597000</v>
      </c>
      <c r="C8" s="72">
        <v>813597000</v>
      </c>
      <c r="D8" s="72">
        <v>783367258</v>
      </c>
      <c r="E8" s="72">
        <v>817574000</v>
      </c>
      <c r="F8" s="72">
        <v>801446000</v>
      </c>
      <c r="G8" s="72">
        <v>760050949</v>
      </c>
      <c r="H8" s="72">
        <v>801672000</v>
      </c>
      <c r="I8" s="73">
        <v>794532000</v>
      </c>
      <c r="J8" s="73">
        <v>760712528</v>
      </c>
      <c r="K8" s="32" t="s">
        <v>44</v>
      </c>
    </row>
    <row r="9" spans="1:11" s="8" customFormat="1" ht="18" customHeight="1">
      <c r="A9" s="31" t="s">
        <v>45</v>
      </c>
      <c r="B9" s="72">
        <v>5568481000</v>
      </c>
      <c r="C9" s="72">
        <v>10902666000</v>
      </c>
      <c r="D9" s="72">
        <v>10528362742</v>
      </c>
      <c r="E9" s="72">
        <v>5838818000</v>
      </c>
      <c r="F9" s="72">
        <v>16263794000</v>
      </c>
      <c r="G9" s="72">
        <v>15904671451</v>
      </c>
      <c r="H9" s="72">
        <v>6495326000</v>
      </c>
      <c r="I9" s="73">
        <v>14533277040</v>
      </c>
      <c r="J9" s="73">
        <v>14127103551</v>
      </c>
      <c r="K9" s="32" t="s">
        <v>45</v>
      </c>
    </row>
    <row r="10" spans="1:11" s="8" customFormat="1" ht="18" customHeight="1">
      <c r="A10" s="31" t="s">
        <v>46</v>
      </c>
      <c r="B10" s="72">
        <v>5555033000</v>
      </c>
      <c r="C10" s="72">
        <v>5648297000</v>
      </c>
      <c r="D10" s="72">
        <v>5160993713</v>
      </c>
      <c r="E10" s="72">
        <v>7482535000</v>
      </c>
      <c r="F10" s="72">
        <v>7548821752</v>
      </c>
      <c r="G10" s="72">
        <v>7059193113</v>
      </c>
      <c r="H10" s="72">
        <v>7401539000</v>
      </c>
      <c r="I10" s="73">
        <v>8860515000</v>
      </c>
      <c r="J10" s="73">
        <v>8469332331</v>
      </c>
      <c r="K10" s="32" t="s">
        <v>46</v>
      </c>
    </row>
    <row r="11" spans="1:11" s="8" customFormat="1" ht="18" customHeight="1">
      <c r="A11" s="31" t="s">
        <v>47</v>
      </c>
      <c r="B11" s="72">
        <v>86086290000</v>
      </c>
      <c r="C11" s="72">
        <v>94006082000</v>
      </c>
      <c r="D11" s="72">
        <v>89477224715</v>
      </c>
      <c r="E11" s="72">
        <v>89001713000</v>
      </c>
      <c r="F11" s="72">
        <v>94638416838</v>
      </c>
      <c r="G11" s="72">
        <v>91689787893</v>
      </c>
      <c r="H11" s="72">
        <v>89248816000</v>
      </c>
      <c r="I11" s="73">
        <v>95163334240</v>
      </c>
      <c r="J11" s="73">
        <v>92299213786</v>
      </c>
      <c r="K11" s="32" t="s">
        <v>47</v>
      </c>
    </row>
    <row r="12" spans="1:11" s="8" customFormat="1" ht="18" customHeight="1">
      <c r="A12" s="31" t="s">
        <v>48</v>
      </c>
      <c r="B12" s="72">
        <v>12404046000</v>
      </c>
      <c r="C12" s="72">
        <v>12124269000</v>
      </c>
      <c r="D12" s="72">
        <v>11463576022</v>
      </c>
      <c r="E12" s="72">
        <v>13084288000</v>
      </c>
      <c r="F12" s="72">
        <v>12908931000</v>
      </c>
      <c r="G12" s="72">
        <v>12112516874</v>
      </c>
      <c r="H12" s="72">
        <v>10461448000</v>
      </c>
      <c r="I12" s="73">
        <v>10851641000</v>
      </c>
      <c r="J12" s="73">
        <v>9926812828</v>
      </c>
      <c r="K12" s="32" t="s">
        <v>48</v>
      </c>
    </row>
    <row r="13" spans="1:11" s="8" customFormat="1" ht="18" customHeight="1">
      <c r="A13" s="31" t="s">
        <v>49</v>
      </c>
      <c r="B13" s="72">
        <v>6730264000</v>
      </c>
      <c r="C13" s="72">
        <v>6680264000</v>
      </c>
      <c r="D13" s="72">
        <v>6526160967</v>
      </c>
      <c r="E13" s="72">
        <v>6568498000</v>
      </c>
      <c r="F13" s="72">
        <v>6540509000</v>
      </c>
      <c r="G13" s="72">
        <v>6290129840</v>
      </c>
      <c r="H13" s="72">
        <v>6260975000</v>
      </c>
      <c r="I13" s="73">
        <v>6241986000</v>
      </c>
      <c r="J13" s="73">
        <v>6051836432</v>
      </c>
      <c r="K13" s="32" t="s">
        <v>49</v>
      </c>
    </row>
    <row r="14" spans="1:11" s="8" customFormat="1" ht="18" customHeight="1">
      <c r="A14" s="31" t="s">
        <v>50</v>
      </c>
      <c r="B14" s="72">
        <v>16154859000</v>
      </c>
      <c r="C14" s="72">
        <v>16225575000</v>
      </c>
      <c r="D14" s="72">
        <v>15301874838</v>
      </c>
      <c r="E14" s="72">
        <v>15426783000</v>
      </c>
      <c r="F14" s="72">
        <v>15239038080</v>
      </c>
      <c r="G14" s="72">
        <v>14566122463</v>
      </c>
      <c r="H14" s="72">
        <v>18561127000</v>
      </c>
      <c r="I14" s="73">
        <v>18557992000</v>
      </c>
      <c r="J14" s="73">
        <v>17939687325</v>
      </c>
      <c r="K14" s="32" t="s">
        <v>50</v>
      </c>
    </row>
    <row r="15" spans="1:11" s="8" customFormat="1" ht="18" customHeight="1">
      <c r="A15" s="31" t="s">
        <v>51</v>
      </c>
      <c r="B15" s="72">
        <v>36484692000</v>
      </c>
      <c r="C15" s="72">
        <v>35684692000</v>
      </c>
      <c r="D15" s="72">
        <v>35116597104</v>
      </c>
      <c r="E15" s="72">
        <v>36499918000</v>
      </c>
      <c r="F15" s="72">
        <v>35759918000</v>
      </c>
      <c r="G15" s="72">
        <v>35292900691</v>
      </c>
      <c r="H15" s="72">
        <v>38739341000</v>
      </c>
      <c r="I15" s="73">
        <v>37589341000</v>
      </c>
      <c r="J15" s="73">
        <v>36867039288</v>
      </c>
      <c r="K15" s="32" t="s">
        <v>51</v>
      </c>
    </row>
    <row r="16" spans="1:11" s="8" customFormat="1" ht="18" customHeight="1">
      <c r="A16" s="31" t="s">
        <v>5</v>
      </c>
      <c r="B16" s="72">
        <v>1876736000</v>
      </c>
      <c r="C16" s="72">
        <v>1858841000</v>
      </c>
      <c r="D16" s="72">
        <v>1858544431</v>
      </c>
      <c r="E16" s="72">
        <v>3029871000</v>
      </c>
      <c r="F16" s="72">
        <v>3016519000</v>
      </c>
      <c r="G16" s="72">
        <v>3016032524</v>
      </c>
      <c r="H16" s="72">
        <v>1656754000</v>
      </c>
      <c r="I16" s="73">
        <v>1637077000</v>
      </c>
      <c r="J16" s="73">
        <v>1636415856</v>
      </c>
      <c r="K16" s="32" t="s">
        <v>5</v>
      </c>
    </row>
    <row r="17" spans="1:11" s="8" customFormat="1" ht="18" customHeight="1">
      <c r="A17" s="31" t="s">
        <v>52</v>
      </c>
      <c r="B17" s="72">
        <v>2000</v>
      </c>
      <c r="C17" s="72">
        <v>2000</v>
      </c>
      <c r="D17" s="90">
        <v>0</v>
      </c>
      <c r="E17" s="72">
        <v>2000</v>
      </c>
      <c r="F17" s="72">
        <v>2000</v>
      </c>
      <c r="G17" s="72">
        <v>0</v>
      </c>
      <c r="H17" s="72">
        <v>2000</v>
      </c>
      <c r="I17" s="87">
        <v>2000</v>
      </c>
      <c r="J17" s="87">
        <v>0</v>
      </c>
      <c r="K17" s="32" t="s">
        <v>52</v>
      </c>
    </row>
    <row r="18" spans="1:11" s="8" customFormat="1" ht="18" customHeight="1">
      <c r="A18" s="33" t="s">
        <v>53</v>
      </c>
      <c r="B18" s="74">
        <v>300000000</v>
      </c>
      <c r="C18" s="74">
        <v>241786000</v>
      </c>
      <c r="D18" s="108">
        <v>0</v>
      </c>
      <c r="E18" s="74">
        <v>300000000</v>
      </c>
      <c r="F18" s="74">
        <v>283000000</v>
      </c>
      <c r="G18" s="74">
        <v>0</v>
      </c>
      <c r="H18" s="74">
        <v>300000000</v>
      </c>
      <c r="I18" s="88">
        <v>205800000</v>
      </c>
      <c r="J18" s="88">
        <v>0</v>
      </c>
      <c r="K18" s="34" t="s">
        <v>53</v>
      </c>
    </row>
    <row r="19" spans="1:11" ht="4.5" customHeight="1">
      <c r="A19" s="43"/>
      <c r="E19" s="44"/>
      <c r="H19" s="8"/>
      <c r="I19" s="8"/>
      <c r="J19" s="8"/>
      <c r="K19" s="2"/>
    </row>
    <row r="20" spans="1:10" ht="13.5">
      <c r="A20" s="35" t="s">
        <v>2</v>
      </c>
      <c r="E20" s="24"/>
      <c r="I20" s="8"/>
      <c r="J20" s="8"/>
    </row>
  </sheetData>
  <sheetProtection/>
  <mergeCells count="5">
    <mergeCell ref="A5:A6"/>
    <mergeCell ref="B5:D5"/>
    <mergeCell ref="H5:J5"/>
    <mergeCell ref="K5:K6"/>
    <mergeCell ref="E5:G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117" customFormat="1" ht="27.75" customHeight="1">
      <c r="A1" s="117" t="s">
        <v>75</v>
      </c>
      <c r="C1" s="117" t="s">
        <v>79</v>
      </c>
    </row>
    <row r="2" spans="1:8" ht="16.5" customHeight="1">
      <c r="A2" s="12" t="s">
        <v>58</v>
      </c>
      <c r="B2" s="12"/>
      <c r="C2" s="12"/>
      <c r="D2" s="12"/>
      <c r="E2" s="12"/>
      <c r="F2" s="12"/>
      <c r="H2" s="5"/>
    </row>
    <row r="3" spans="1:13" s="14" customFormat="1" ht="16.5" customHeight="1">
      <c r="A3" s="16" t="s">
        <v>73</v>
      </c>
      <c r="B3" s="53"/>
      <c r="C3" s="53"/>
      <c r="D3" s="57"/>
      <c r="E3" s="1"/>
      <c r="F3" s="1"/>
      <c r="H3" s="24"/>
      <c r="I3" s="7"/>
      <c r="M3" s="14" t="s">
        <v>74</v>
      </c>
    </row>
    <row r="4" spans="1:6" s="8" customFormat="1" ht="14.25" customHeight="1" thickBot="1">
      <c r="A4" s="11" t="s">
        <v>42</v>
      </c>
      <c r="E4" s="1"/>
      <c r="F4" s="1"/>
    </row>
    <row r="5" spans="1:14" s="8" customFormat="1" ht="14.25" customHeight="1" thickTop="1">
      <c r="A5" s="134" t="s">
        <v>0</v>
      </c>
      <c r="B5" s="140" t="e">
        <f>#REF!</f>
        <v>#REF!</v>
      </c>
      <c r="C5" s="141"/>
      <c r="D5" s="141"/>
      <c r="E5" s="140" t="e">
        <f>B5+1</f>
        <v>#REF!</v>
      </c>
      <c r="F5" s="141"/>
      <c r="G5" s="134" t="s">
        <v>0</v>
      </c>
      <c r="H5" s="49" t="e">
        <f>B5+1</f>
        <v>#REF!</v>
      </c>
      <c r="I5" s="140" t="e">
        <f>B5+2</f>
        <v>#REF!</v>
      </c>
      <c r="J5" s="141"/>
      <c r="K5" s="141"/>
      <c r="L5" s="1"/>
      <c r="M5" s="136" t="e">
        <f>I5</f>
        <v>#REF!</v>
      </c>
      <c r="N5" s="137"/>
    </row>
    <row r="6" spans="1:14" s="8" customFormat="1" ht="14.25" customHeight="1">
      <c r="A6" s="135"/>
      <c r="B6" s="25" t="s">
        <v>12</v>
      </c>
      <c r="C6" s="25" t="s">
        <v>13</v>
      </c>
      <c r="D6" s="27" t="s">
        <v>14</v>
      </c>
      <c r="E6" s="25" t="s">
        <v>12</v>
      </c>
      <c r="F6" s="27" t="s">
        <v>13</v>
      </c>
      <c r="G6" s="135"/>
      <c r="H6" s="46" t="s">
        <v>14</v>
      </c>
      <c r="I6" s="25" t="s">
        <v>12</v>
      </c>
      <c r="J6" s="25" t="s">
        <v>13</v>
      </c>
      <c r="K6" s="27" t="s">
        <v>14</v>
      </c>
      <c r="L6" s="1"/>
      <c r="M6" s="54" t="s">
        <v>59</v>
      </c>
      <c r="N6" s="55" t="s">
        <v>60</v>
      </c>
    </row>
    <row r="7" spans="1:14" s="8" customFormat="1" ht="14.25" customHeight="1">
      <c r="A7" s="50" t="s">
        <v>54</v>
      </c>
      <c r="B7" s="103">
        <v>120637000</v>
      </c>
      <c r="C7" s="103">
        <v>127929000</v>
      </c>
      <c r="D7" s="103">
        <v>121796636</v>
      </c>
      <c r="E7" s="103">
        <v>106500000</v>
      </c>
      <c r="F7" s="103">
        <v>116561000</v>
      </c>
      <c r="G7" s="50" t="s">
        <v>54</v>
      </c>
      <c r="H7" s="104">
        <v>113136089</v>
      </c>
      <c r="I7" s="103"/>
      <c r="J7" s="103"/>
      <c r="K7" s="103"/>
      <c r="L7" s="1"/>
      <c r="M7" s="56">
        <f>SUM(M8:M12)</f>
        <v>116561000</v>
      </c>
      <c r="N7" s="56">
        <f>SUM(N8:N13)</f>
        <v>113136089</v>
      </c>
    </row>
    <row r="8" spans="1:14" s="8" customFormat="1" ht="14.25" customHeight="1">
      <c r="A8" s="31" t="s">
        <v>61</v>
      </c>
      <c r="B8" s="94">
        <v>19800000</v>
      </c>
      <c r="C8" s="105">
        <v>19800000</v>
      </c>
      <c r="D8" s="105">
        <v>18919300</v>
      </c>
      <c r="E8" s="94">
        <v>19200000</v>
      </c>
      <c r="F8" s="94">
        <v>19200000</v>
      </c>
      <c r="G8" s="31" t="s">
        <v>61</v>
      </c>
      <c r="H8" s="102">
        <v>17956900</v>
      </c>
      <c r="I8" s="94"/>
      <c r="J8" s="94"/>
      <c r="K8" s="94"/>
      <c r="L8" s="1"/>
      <c r="M8" s="56">
        <f>'7-27(廃止)'!C8</f>
        <v>19200000</v>
      </c>
      <c r="N8" s="56">
        <f>'7-27(廃止)'!D8</f>
        <v>17956900</v>
      </c>
    </row>
    <row r="9" spans="1:14" s="8" customFormat="1" ht="14.25" customHeight="1">
      <c r="A9" s="31" t="s">
        <v>62</v>
      </c>
      <c r="B9" s="94">
        <v>19506000</v>
      </c>
      <c r="C9" s="105">
        <v>19506000</v>
      </c>
      <c r="D9" s="105">
        <v>15644693</v>
      </c>
      <c r="E9" s="94">
        <v>18514000</v>
      </c>
      <c r="F9" s="94">
        <v>18514000</v>
      </c>
      <c r="G9" s="31" t="s">
        <v>62</v>
      </c>
      <c r="H9" s="102">
        <v>16252312</v>
      </c>
      <c r="I9" s="94"/>
      <c r="J9" s="94"/>
      <c r="K9" s="94"/>
      <c r="L9" s="1"/>
      <c r="M9" s="56">
        <f>'7-27(廃止)'!C11</f>
        <v>18514000</v>
      </c>
      <c r="N9" s="56">
        <f>'7-27(廃止)'!D11</f>
        <v>16252312</v>
      </c>
    </row>
    <row r="10" spans="1:14" s="8" customFormat="1" ht="14.25" customHeight="1">
      <c r="A10" s="31" t="s">
        <v>3</v>
      </c>
      <c r="B10" s="94">
        <v>13305000</v>
      </c>
      <c r="C10" s="105">
        <v>13305000</v>
      </c>
      <c r="D10" s="105">
        <v>11780000</v>
      </c>
      <c r="E10" s="94">
        <v>12079000</v>
      </c>
      <c r="F10" s="94">
        <v>12079000</v>
      </c>
      <c r="G10" s="31" t="s">
        <v>3</v>
      </c>
      <c r="H10" s="102">
        <v>9768602</v>
      </c>
      <c r="I10" s="94"/>
      <c r="J10" s="94"/>
      <c r="K10" s="94"/>
      <c r="L10" s="1"/>
      <c r="M10" s="56">
        <f>'7-27(廃止)'!C14</f>
        <v>12079000</v>
      </c>
      <c r="N10" s="56">
        <f>'7-27(廃止)'!D14</f>
        <v>9768602</v>
      </c>
    </row>
    <row r="11" spans="1:14" s="8" customFormat="1" ht="14.25" customHeight="1">
      <c r="A11" s="31" t="s">
        <v>6</v>
      </c>
      <c r="B11" s="94">
        <v>67816000</v>
      </c>
      <c r="C11" s="105">
        <v>75108000</v>
      </c>
      <c r="D11" s="105">
        <v>75108893</v>
      </c>
      <c r="E11" s="94">
        <v>54139000</v>
      </c>
      <c r="F11" s="94">
        <v>64200000</v>
      </c>
      <c r="G11" s="31" t="s">
        <v>6</v>
      </c>
      <c r="H11" s="102">
        <v>64200593</v>
      </c>
      <c r="I11" s="94"/>
      <c r="J11" s="94"/>
      <c r="K11" s="94"/>
      <c r="L11" s="1"/>
      <c r="M11" s="56">
        <f>'7-27(廃止)'!C17</f>
        <v>64200000</v>
      </c>
      <c r="N11" s="56">
        <f>'7-27(廃止)'!D17</f>
        <v>64200593</v>
      </c>
    </row>
    <row r="12" spans="1:14" s="8" customFormat="1" ht="14.25" customHeight="1">
      <c r="A12" s="65" t="s">
        <v>37</v>
      </c>
      <c r="B12" s="121">
        <v>210000</v>
      </c>
      <c r="C12" s="97">
        <v>210000</v>
      </c>
      <c r="D12" s="97">
        <v>343750</v>
      </c>
      <c r="E12" s="121">
        <v>2568000</v>
      </c>
      <c r="F12" s="121">
        <v>2568000</v>
      </c>
      <c r="G12" s="65" t="s">
        <v>37</v>
      </c>
      <c r="H12" s="121">
        <v>3958287</v>
      </c>
      <c r="I12" s="121"/>
      <c r="J12" s="121"/>
      <c r="K12" s="121"/>
      <c r="L12" s="1"/>
      <c r="M12" s="56">
        <f>'7-27(廃止)'!C20</f>
        <v>2568000</v>
      </c>
      <c r="N12" s="56">
        <f>'7-27(廃止)'!D20</f>
        <v>3958287</v>
      </c>
    </row>
    <row r="13" spans="1:14" s="8" customFormat="1" ht="14.25" customHeight="1">
      <c r="A13" s="51" t="s">
        <v>32</v>
      </c>
      <c r="B13" s="107" t="s">
        <v>1</v>
      </c>
      <c r="C13" s="99" t="s">
        <v>1</v>
      </c>
      <c r="D13" s="99" t="s">
        <v>1</v>
      </c>
      <c r="E13" s="107">
        <v>0</v>
      </c>
      <c r="F13" s="107">
        <v>0</v>
      </c>
      <c r="G13" s="51" t="s">
        <v>32</v>
      </c>
      <c r="H13" s="107">
        <v>999395</v>
      </c>
      <c r="I13" s="107"/>
      <c r="J13" s="107"/>
      <c r="K13" s="107"/>
      <c r="L13" s="1"/>
      <c r="M13" s="56">
        <f>'7-27(廃止)'!C23</f>
        <v>0</v>
      </c>
      <c r="N13" s="56">
        <f>'7-27(廃止)'!E23</f>
        <v>999395</v>
      </c>
    </row>
    <row r="14" spans="5:8" s="8" customFormat="1" ht="15" customHeight="1">
      <c r="E14" s="1"/>
      <c r="F14" s="1"/>
      <c r="H14" s="23"/>
    </row>
    <row r="15" spans="1:9" s="14" customFormat="1" ht="16.5" customHeight="1">
      <c r="A15" s="16" t="s">
        <v>57</v>
      </c>
      <c r="B15" s="53"/>
      <c r="C15" s="53"/>
      <c r="D15" s="57"/>
      <c r="E15" s="1"/>
      <c r="F15" s="1"/>
      <c r="H15" s="24"/>
      <c r="I15" s="7"/>
    </row>
    <row r="16" spans="1:9" s="59" customFormat="1" ht="15" customHeight="1">
      <c r="A16" s="11" t="s">
        <v>42</v>
      </c>
      <c r="B16" s="21"/>
      <c r="C16" s="21"/>
      <c r="D16" s="21"/>
      <c r="E16" s="6"/>
      <c r="F16" s="6"/>
      <c r="H16" s="58"/>
      <c r="I16" s="9"/>
    </row>
    <row r="17" spans="1:9" s="59" customFormat="1" ht="3.75" customHeight="1" thickBot="1">
      <c r="A17" s="13"/>
      <c r="B17" s="21"/>
      <c r="C17" s="21"/>
      <c r="D17" s="21"/>
      <c r="E17" s="6"/>
      <c r="F17" s="6"/>
      <c r="H17" s="58"/>
      <c r="I17" s="9"/>
    </row>
    <row r="18" spans="1:14" s="59" customFormat="1" ht="15" customHeight="1" thickTop="1">
      <c r="A18" s="134" t="s">
        <v>0</v>
      </c>
      <c r="B18" s="140">
        <v>27</v>
      </c>
      <c r="C18" s="141"/>
      <c r="D18" s="141"/>
      <c r="E18" s="140">
        <f>B18+1</f>
        <v>28</v>
      </c>
      <c r="F18" s="141"/>
      <c r="G18" s="134" t="s">
        <v>0</v>
      </c>
      <c r="H18" s="49">
        <f>B18+1</f>
        <v>28</v>
      </c>
      <c r="I18" s="140">
        <f>B18+2</f>
        <v>29</v>
      </c>
      <c r="J18" s="141"/>
      <c r="K18" s="141"/>
      <c r="L18" s="60"/>
      <c r="M18" s="138">
        <f>I18</f>
        <v>29</v>
      </c>
      <c r="N18" s="139"/>
    </row>
    <row r="19" spans="1:14" s="59" customFormat="1" ht="15" customHeight="1">
      <c r="A19" s="135"/>
      <c r="B19" s="25" t="s">
        <v>12</v>
      </c>
      <c r="C19" s="25" t="s">
        <v>13</v>
      </c>
      <c r="D19" s="27" t="s">
        <v>14</v>
      </c>
      <c r="E19" s="25" t="s">
        <v>12</v>
      </c>
      <c r="F19" s="27" t="s">
        <v>13</v>
      </c>
      <c r="G19" s="135"/>
      <c r="H19" s="46" t="s">
        <v>14</v>
      </c>
      <c r="I19" s="25" t="s">
        <v>12</v>
      </c>
      <c r="J19" s="25" t="s">
        <v>13</v>
      </c>
      <c r="K19" s="27" t="s">
        <v>14</v>
      </c>
      <c r="L19" s="6"/>
      <c r="M19" s="61" t="s">
        <v>59</v>
      </c>
      <c r="N19" s="62" t="s">
        <v>60</v>
      </c>
    </row>
    <row r="20" spans="1:14" s="59" customFormat="1" ht="15" customHeight="1">
      <c r="A20" s="50" t="s">
        <v>54</v>
      </c>
      <c r="B20" s="103">
        <v>120637000</v>
      </c>
      <c r="C20" s="103">
        <v>127929000</v>
      </c>
      <c r="D20" s="103">
        <v>57596043</v>
      </c>
      <c r="E20" s="103">
        <v>106500000</v>
      </c>
      <c r="F20" s="103">
        <v>116561000</v>
      </c>
      <c r="G20" s="50" t="s">
        <v>54</v>
      </c>
      <c r="H20" s="104">
        <v>71696938</v>
      </c>
      <c r="I20" s="103"/>
      <c r="J20" s="103"/>
      <c r="K20" s="103"/>
      <c r="L20" s="6"/>
      <c r="M20" s="52">
        <f>SUM(M21:M22)</f>
        <v>116561000</v>
      </c>
      <c r="N20" s="52">
        <f>SUM(N21:N22)</f>
        <v>71696938</v>
      </c>
    </row>
    <row r="21" spans="1:14" s="59" customFormat="1" ht="15" customHeight="1">
      <c r="A21" s="31" t="s">
        <v>55</v>
      </c>
      <c r="B21" s="94">
        <v>73790000</v>
      </c>
      <c r="C21" s="105">
        <v>73790000</v>
      </c>
      <c r="D21" s="105">
        <v>57596043</v>
      </c>
      <c r="E21" s="94">
        <v>73720000</v>
      </c>
      <c r="F21" s="94">
        <v>73720000</v>
      </c>
      <c r="G21" s="31" t="s">
        <v>55</v>
      </c>
      <c r="H21" s="102">
        <v>71696938</v>
      </c>
      <c r="I21" s="94"/>
      <c r="J21" s="94"/>
      <c r="K21" s="94"/>
      <c r="L21" s="6"/>
      <c r="M21" s="52">
        <f>'7-27(廃止)'!C34</f>
        <v>73720000</v>
      </c>
      <c r="N21" s="52">
        <f>'7-27(廃止)'!D34</f>
        <v>71696938</v>
      </c>
    </row>
    <row r="22" spans="1:14" s="59" customFormat="1" ht="15" customHeight="1">
      <c r="A22" s="33" t="s">
        <v>56</v>
      </c>
      <c r="B22" s="106">
        <v>46847000</v>
      </c>
      <c r="C22" s="99">
        <v>54139000</v>
      </c>
      <c r="D22" s="99">
        <v>0</v>
      </c>
      <c r="E22" s="98">
        <v>32780000</v>
      </c>
      <c r="F22" s="98">
        <v>42841000</v>
      </c>
      <c r="G22" s="33" t="s">
        <v>56</v>
      </c>
      <c r="H22" s="98">
        <v>0</v>
      </c>
      <c r="I22" s="98"/>
      <c r="J22" s="98"/>
      <c r="K22" s="98"/>
      <c r="L22" s="6"/>
      <c r="M22" s="52">
        <f>'7-27(廃止)'!C37</f>
        <v>42841000</v>
      </c>
      <c r="N22" s="52">
        <f>'7-27(廃止)'!D37</f>
        <v>0</v>
      </c>
    </row>
    <row r="23" spans="1:255" s="59" customFormat="1" ht="15" customHeight="1">
      <c r="A23" s="35"/>
      <c r="B23" s="2"/>
      <c r="C23" s="2"/>
      <c r="D23" s="2"/>
      <c r="E23" s="2"/>
      <c r="F23" s="2"/>
      <c r="G23" s="35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4" customFormat="1" ht="11.25" customHeight="1">
      <c r="A24" s="8"/>
      <c r="B24" s="53"/>
      <c r="C24" s="53"/>
      <c r="D24" s="53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4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4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4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4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4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4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23" customFormat="1" ht="16.5" customHeight="1">
      <c r="A44" s="1"/>
      <c r="B44" s="1"/>
      <c r="C44" s="1"/>
      <c r="D44" s="1"/>
      <c r="E44" s="1"/>
      <c r="F44" s="1"/>
      <c r="H44" s="14">
        <f>D44-C44</f>
        <v>0</v>
      </c>
      <c r="I44" s="14"/>
    </row>
    <row r="45" spans="1:9" s="23" customFormat="1" ht="15" customHeight="1">
      <c r="A45" s="1"/>
      <c r="B45" s="1"/>
      <c r="C45" s="1"/>
      <c r="D45" s="1"/>
      <c r="E45" s="1"/>
      <c r="F45" s="1"/>
      <c r="H45" s="14">
        <f>D45-C45</f>
        <v>0</v>
      </c>
      <c r="I45" s="14"/>
    </row>
    <row r="46" spans="1:9" s="23" customFormat="1" ht="16.5" customHeight="1">
      <c r="A46" s="1"/>
      <c r="B46" s="1"/>
      <c r="C46" s="1"/>
      <c r="D46" s="1"/>
      <c r="E46" s="1"/>
      <c r="F46" s="1"/>
      <c r="H46" s="14">
        <f>D46-C46</f>
        <v>0</v>
      </c>
      <c r="I46" s="14"/>
    </row>
    <row r="47" spans="1:9" s="23" customFormat="1" ht="16.5" customHeight="1">
      <c r="A47" s="1"/>
      <c r="B47" s="1"/>
      <c r="C47" s="1"/>
      <c r="D47" s="1"/>
      <c r="E47" s="1"/>
      <c r="F47" s="1"/>
      <c r="H47" s="14">
        <f>D47-C47</f>
        <v>0</v>
      </c>
      <c r="I47" s="14"/>
    </row>
    <row r="48" spans="1:9" s="23" customFormat="1" ht="16.5" customHeight="1">
      <c r="A48" s="1"/>
      <c r="B48" s="1"/>
      <c r="C48" s="1"/>
      <c r="D48" s="1"/>
      <c r="E48" s="1"/>
      <c r="F48" s="1"/>
      <c r="H48" s="14">
        <f>D48-C48</f>
        <v>0</v>
      </c>
      <c r="I48" s="14"/>
    </row>
    <row r="49" spans="1:9" s="8" customFormat="1" ht="16.5" customHeight="1">
      <c r="A49" s="1"/>
      <c r="B49" s="1"/>
      <c r="C49" s="1"/>
      <c r="D49" s="1"/>
      <c r="E49" s="1"/>
      <c r="F49" s="1"/>
      <c r="H49" s="14"/>
      <c r="I49" s="14"/>
    </row>
    <row r="50" spans="1:9" s="8" customFormat="1" ht="16.5" customHeight="1">
      <c r="A50" s="1"/>
      <c r="B50" s="1"/>
      <c r="C50" s="1"/>
      <c r="D50" s="1"/>
      <c r="E50" s="1"/>
      <c r="F50" s="1"/>
      <c r="H50" s="14"/>
      <c r="I50" s="14"/>
    </row>
    <row r="51" spans="1:6" s="14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4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4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4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4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4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4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43"/>
      <c r="F87" s="44"/>
    </row>
  </sheetData>
  <sheetProtection/>
  <mergeCells count="12">
    <mergeCell ref="I18:K18"/>
    <mergeCell ref="E18:F18"/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67" t="s">
        <v>78</v>
      </c>
    </row>
    <row r="2" spans="1:3" s="85" customFormat="1" ht="18.75" customHeight="1">
      <c r="A2" s="70" t="s">
        <v>68</v>
      </c>
      <c r="B2" s="70"/>
      <c r="C2" s="75"/>
    </row>
    <row r="3" spans="1:6" ht="14.25" customHeight="1" thickBot="1">
      <c r="A3" s="76" t="s">
        <v>42</v>
      </c>
      <c r="B3" s="68"/>
      <c r="C3" s="68"/>
      <c r="D3" s="68"/>
      <c r="E3" s="68"/>
      <c r="F3" s="69"/>
    </row>
    <row r="4" spans="1:9" ht="14.25" customHeight="1" thickTop="1">
      <c r="A4" s="142" t="s">
        <v>0</v>
      </c>
      <c r="B4" s="143"/>
      <c r="C4" s="150" t="e">
        <f>#REF!</f>
        <v>#REF!</v>
      </c>
      <c r="D4" s="151"/>
      <c r="E4" s="152"/>
      <c r="F4" s="63" t="e">
        <f>C4+1</f>
        <v>#REF!</v>
      </c>
      <c r="I4" s="4" t="s">
        <v>70</v>
      </c>
    </row>
    <row r="5" spans="1:6" ht="14.25" customHeight="1">
      <c r="A5" s="144"/>
      <c r="B5" s="145"/>
      <c r="C5" s="77" t="s">
        <v>13</v>
      </c>
      <c r="D5" s="64" t="s">
        <v>63</v>
      </c>
      <c r="E5" s="64" t="s">
        <v>64</v>
      </c>
      <c r="F5" s="28" t="s">
        <v>65</v>
      </c>
    </row>
    <row r="6" spans="1:6" ht="14.25" customHeight="1">
      <c r="A6" s="146" t="s">
        <v>16</v>
      </c>
      <c r="B6" s="147"/>
      <c r="C6" s="92">
        <f>SUM(C8,C11,C14,J13,C17,C20)</f>
        <v>116561000</v>
      </c>
      <c r="D6" s="92">
        <f>SUM(D8,D11,D14,K13,D17,D20,D23)</f>
        <v>113136089</v>
      </c>
      <c r="E6" s="96">
        <f>SUM(E8,E11,E14,L13,E17,E20,E23)</f>
        <v>-3424911</v>
      </c>
      <c r="F6" s="92">
        <f>SUM(F8,F11,F14,M13,F17,F20)</f>
        <v>0</v>
      </c>
    </row>
    <row r="7" spans="1:6" ht="7.5" customHeight="1">
      <c r="A7" s="79"/>
      <c r="B7" s="80"/>
      <c r="C7" s="111"/>
      <c r="D7" s="111"/>
      <c r="E7" s="101"/>
      <c r="F7" s="104"/>
    </row>
    <row r="8" spans="1:6" ht="14.25" customHeight="1">
      <c r="A8" s="148" t="s">
        <v>61</v>
      </c>
      <c r="B8" s="149"/>
      <c r="C8" s="93">
        <f>SUM(C9)</f>
        <v>19200000</v>
      </c>
      <c r="D8" s="93">
        <f>SUM(D9)</f>
        <v>17956900</v>
      </c>
      <c r="E8" s="96">
        <f>SUM(E9)</f>
        <v>-1243100</v>
      </c>
      <c r="F8" s="111">
        <f>SUM(F9)</f>
        <v>0</v>
      </c>
    </row>
    <row r="9" spans="1:6" ht="14.25" customHeight="1">
      <c r="A9" s="84"/>
      <c r="B9" s="81" t="s">
        <v>61</v>
      </c>
      <c r="C9" s="94">
        <v>19200000</v>
      </c>
      <c r="D9" s="94">
        <v>17956900</v>
      </c>
      <c r="E9" s="95">
        <f>D9-C9</f>
        <v>-1243100</v>
      </c>
      <c r="F9" s="97">
        <v>0</v>
      </c>
    </row>
    <row r="10" spans="1:6" ht="7.5" customHeight="1">
      <c r="A10" s="84"/>
      <c r="B10" s="81"/>
      <c r="C10" s="111"/>
      <c r="D10" s="111"/>
      <c r="E10" s="96"/>
      <c r="F10" s="97"/>
    </row>
    <row r="11" spans="1:6" ht="14.25" customHeight="1">
      <c r="A11" s="148" t="s">
        <v>66</v>
      </c>
      <c r="B11" s="149"/>
      <c r="C11" s="93">
        <f>SUM(C12)</f>
        <v>18514000</v>
      </c>
      <c r="D11" s="93">
        <f>SUM(D12)</f>
        <v>16252312</v>
      </c>
      <c r="E11" s="96">
        <f>SUM(E12)</f>
        <v>-2261688</v>
      </c>
      <c r="F11" s="93">
        <f>SUM(F12)</f>
        <v>0</v>
      </c>
    </row>
    <row r="12" spans="1:6" ht="14.25" customHeight="1">
      <c r="A12" s="84"/>
      <c r="B12" s="81" t="s">
        <v>66</v>
      </c>
      <c r="C12" s="94">
        <v>18514000</v>
      </c>
      <c r="D12" s="94">
        <v>16252312</v>
      </c>
      <c r="E12" s="95">
        <f>D12-C12</f>
        <v>-2261688</v>
      </c>
      <c r="F12" s="97">
        <v>0</v>
      </c>
    </row>
    <row r="13" spans="1:6" ht="7.5" customHeight="1">
      <c r="A13" s="84"/>
      <c r="B13" s="81"/>
      <c r="C13" s="111"/>
      <c r="D13" s="111"/>
      <c r="E13" s="96"/>
      <c r="F13" s="97"/>
    </row>
    <row r="14" spans="1:6" ht="14.25" customHeight="1">
      <c r="A14" s="148" t="s">
        <v>3</v>
      </c>
      <c r="B14" s="149"/>
      <c r="C14" s="93">
        <f>SUM(C15)</f>
        <v>12079000</v>
      </c>
      <c r="D14" s="93">
        <f>SUM(D15)</f>
        <v>9768602</v>
      </c>
      <c r="E14" s="96">
        <f>SUM(E15)</f>
        <v>-2310398</v>
      </c>
      <c r="F14" s="93">
        <f>SUM(F15)</f>
        <v>0</v>
      </c>
    </row>
    <row r="15" spans="1:6" ht="14.25" customHeight="1">
      <c r="A15" s="84"/>
      <c r="B15" s="81" t="s">
        <v>4</v>
      </c>
      <c r="C15" s="94">
        <v>12079000</v>
      </c>
      <c r="D15" s="94">
        <v>9768602</v>
      </c>
      <c r="E15" s="95">
        <f>D15-C15</f>
        <v>-2310398</v>
      </c>
      <c r="F15" s="97">
        <v>0</v>
      </c>
    </row>
    <row r="16" spans="1:6" ht="7.5" customHeight="1">
      <c r="A16" s="84"/>
      <c r="B16" s="81"/>
      <c r="C16" s="111"/>
      <c r="D16" s="111"/>
      <c r="E16" s="96"/>
      <c r="F16" s="97"/>
    </row>
    <row r="17" spans="1:6" ht="14.25" customHeight="1">
      <c r="A17" s="148" t="s">
        <v>6</v>
      </c>
      <c r="B17" s="149"/>
      <c r="C17" s="92">
        <f>SUM(C18)</f>
        <v>64200000</v>
      </c>
      <c r="D17" s="92">
        <f>SUM(D18)</f>
        <v>64200593</v>
      </c>
      <c r="E17" s="100">
        <f>SUM(E18)</f>
        <v>593</v>
      </c>
      <c r="F17" s="92">
        <f>SUM(F18)</f>
        <v>0</v>
      </c>
    </row>
    <row r="18" spans="1:6" ht="14.25" customHeight="1">
      <c r="A18" s="83"/>
      <c r="B18" s="81" t="s">
        <v>6</v>
      </c>
      <c r="C18" s="94">
        <v>64200000</v>
      </c>
      <c r="D18" s="94">
        <v>64200593</v>
      </c>
      <c r="E18" s="95">
        <f>D18-C18</f>
        <v>593</v>
      </c>
      <c r="F18" s="97">
        <v>0</v>
      </c>
    </row>
    <row r="19" spans="1:6" ht="7.5" customHeight="1">
      <c r="A19" s="83"/>
      <c r="B19" s="81"/>
      <c r="C19" s="111"/>
      <c r="D19" s="111"/>
      <c r="E19" s="96"/>
      <c r="F19" s="97"/>
    </row>
    <row r="20" spans="1:6" ht="14.25" customHeight="1">
      <c r="A20" s="148" t="s">
        <v>37</v>
      </c>
      <c r="B20" s="149"/>
      <c r="C20" s="93">
        <f>SUM(C21:C21)</f>
        <v>2568000</v>
      </c>
      <c r="D20" s="93">
        <f>SUM(D21:D21)</f>
        <v>3958287</v>
      </c>
      <c r="E20" s="96">
        <f>SUM(E21:E21)</f>
        <v>1390287</v>
      </c>
      <c r="F20" s="93">
        <f>SUM(F21)</f>
        <v>0</v>
      </c>
    </row>
    <row r="21" spans="1:6" ht="14.25" customHeight="1">
      <c r="A21" s="84"/>
      <c r="B21" s="81" t="s">
        <v>37</v>
      </c>
      <c r="C21" s="94">
        <v>2568000</v>
      </c>
      <c r="D21" s="94">
        <v>3958287</v>
      </c>
      <c r="E21" s="95">
        <f>D21-C21</f>
        <v>1390287</v>
      </c>
      <c r="F21" s="97">
        <v>0</v>
      </c>
    </row>
    <row r="22" spans="1:6" ht="7.5" customHeight="1">
      <c r="A22" s="84"/>
      <c r="B22" s="81"/>
      <c r="C22" s="94"/>
      <c r="D22" s="94"/>
      <c r="E22" s="95"/>
      <c r="F22" s="97"/>
    </row>
    <row r="23" spans="1:6" ht="14.25" customHeight="1">
      <c r="A23" s="148" t="s">
        <v>32</v>
      </c>
      <c r="B23" s="149"/>
      <c r="C23" s="93">
        <f>SUM(C24)</f>
        <v>0</v>
      </c>
      <c r="D23" s="93">
        <f>SUM(D24)</f>
        <v>999395</v>
      </c>
      <c r="E23" s="119">
        <f>SUM(E24)</f>
        <v>999395</v>
      </c>
      <c r="F23" s="93">
        <f>SUM(F24)</f>
        <v>0</v>
      </c>
    </row>
    <row r="24" spans="1:6" ht="14.25" customHeight="1">
      <c r="A24" s="86"/>
      <c r="B24" s="118" t="s">
        <v>76</v>
      </c>
      <c r="C24" s="112">
        <v>0</v>
      </c>
      <c r="D24" s="99">
        <v>999395</v>
      </c>
      <c r="E24" s="116">
        <f>D24-C24</f>
        <v>999395</v>
      </c>
      <c r="F24" s="99">
        <v>0</v>
      </c>
    </row>
    <row r="25" spans="1:6" ht="14.25" customHeight="1">
      <c r="A25" s="45" t="s">
        <v>77</v>
      </c>
      <c r="B25" s="120"/>
      <c r="C25" s="97"/>
      <c r="D25" s="97"/>
      <c r="E25" s="115"/>
      <c r="F25" s="97"/>
    </row>
    <row r="26" spans="1:6" ht="14.25" customHeight="1">
      <c r="A26" s="11" t="s">
        <v>72</v>
      </c>
      <c r="B26" s="45"/>
      <c r="C26" s="97"/>
      <c r="D26" s="114"/>
      <c r="E26" s="114"/>
      <c r="F26" s="114"/>
    </row>
    <row r="27" ht="18.75" customHeight="1"/>
    <row r="28" ht="18.75" customHeight="1">
      <c r="A28" s="70" t="s">
        <v>71</v>
      </c>
    </row>
    <row r="29" spans="1:6" ht="14.25" thickBot="1">
      <c r="A29" s="76" t="s">
        <v>42</v>
      </c>
      <c r="B29" s="6"/>
      <c r="C29" s="6"/>
      <c r="D29" s="6"/>
      <c r="E29" s="6"/>
      <c r="F29" s="6"/>
    </row>
    <row r="30" spans="1:9" ht="14.25" customHeight="1" thickTop="1">
      <c r="A30" s="142" t="s">
        <v>0</v>
      </c>
      <c r="B30" s="143"/>
      <c r="C30" s="150" t="e">
        <f>C4</f>
        <v>#REF!</v>
      </c>
      <c r="D30" s="153"/>
      <c r="E30" s="154"/>
      <c r="F30" s="63" t="e">
        <f>F4</f>
        <v>#REF!</v>
      </c>
      <c r="I30" s="4" t="s">
        <v>70</v>
      </c>
    </row>
    <row r="31" spans="1:6" ht="14.25" customHeight="1">
      <c r="A31" s="144"/>
      <c r="B31" s="145"/>
      <c r="C31" s="77" t="s">
        <v>13</v>
      </c>
      <c r="D31" s="77" t="s">
        <v>67</v>
      </c>
      <c r="E31" s="64" t="s">
        <v>64</v>
      </c>
      <c r="F31" s="28" t="s">
        <v>65</v>
      </c>
    </row>
    <row r="32" spans="1:6" ht="14.25" customHeight="1">
      <c r="A32" s="146" t="s">
        <v>16</v>
      </c>
      <c r="B32" s="147"/>
      <c r="C32" s="92">
        <f>SUM(C34,C37)</f>
        <v>116561000</v>
      </c>
      <c r="D32" s="111">
        <f>SUM(D34,D37)</f>
        <v>71696938</v>
      </c>
      <c r="E32" s="111">
        <f>SUM(E34,E37)</f>
        <v>44864062</v>
      </c>
      <c r="F32" s="111">
        <f>SUM(F34,F37)</f>
        <v>0</v>
      </c>
    </row>
    <row r="33" spans="1:6" ht="7.5" customHeight="1">
      <c r="A33" s="79"/>
      <c r="B33" s="80"/>
      <c r="C33" s="94"/>
      <c r="D33" s="102"/>
      <c r="E33" s="102"/>
      <c r="F33" s="97"/>
    </row>
    <row r="34" spans="1:6" ht="14.25" customHeight="1">
      <c r="A34" s="148" t="s">
        <v>45</v>
      </c>
      <c r="B34" s="149"/>
      <c r="C34" s="93">
        <f>SUM(C35)</f>
        <v>73720000</v>
      </c>
      <c r="D34" s="113">
        <f>SUM(D35)</f>
        <v>71696938</v>
      </c>
      <c r="E34" s="113">
        <f>SUM(E35)</f>
        <v>2023062</v>
      </c>
      <c r="F34" s="111">
        <f>SUM(F35)</f>
        <v>0</v>
      </c>
    </row>
    <row r="35" spans="1:6" ht="14.25" customHeight="1">
      <c r="A35" s="84"/>
      <c r="B35" s="81" t="s">
        <v>69</v>
      </c>
      <c r="C35" s="94">
        <v>73720000</v>
      </c>
      <c r="D35" s="102">
        <v>71696938</v>
      </c>
      <c r="E35" s="94">
        <f>C35-D35</f>
        <v>2023062</v>
      </c>
      <c r="F35" s="97">
        <v>0</v>
      </c>
    </row>
    <row r="36" spans="1:6" ht="7.5" customHeight="1">
      <c r="A36" s="84"/>
      <c r="B36" s="81"/>
      <c r="C36" s="94"/>
      <c r="D36" s="102"/>
      <c r="E36" s="102"/>
      <c r="F36" s="97"/>
    </row>
    <row r="37" spans="1:6" ht="14.25" customHeight="1">
      <c r="A37" s="148" t="s">
        <v>53</v>
      </c>
      <c r="B37" s="149"/>
      <c r="C37" s="93">
        <f>SUM(C38)</f>
        <v>42841000</v>
      </c>
      <c r="D37" s="113">
        <f>SUM(D38)</f>
        <v>0</v>
      </c>
      <c r="E37" s="113">
        <f>SUM(E38)</f>
        <v>42841000</v>
      </c>
      <c r="F37" s="111">
        <f>SUM(F38)</f>
        <v>0</v>
      </c>
    </row>
    <row r="38" spans="1:6" ht="14.25" customHeight="1">
      <c r="A38" s="82"/>
      <c r="B38" s="78" t="s">
        <v>53</v>
      </c>
      <c r="C38" s="106">
        <v>42841000</v>
      </c>
      <c r="D38" s="98">
        <v>0</v>
      </c>
      <c r="E38" s="98">
        <f>C38-D38</f>
        <v>42841000</v>
      </c>
      <c r="F38" s="99">
        <v>0</v>
      </c>
    </row>
    <row r="39" spans="1:6" ht="14.25" customHeight="1">
      <c r="A39" s="11"/>
      <c r="B39" s="15"/>
      <c r="C39" s="6"/>
      <c r="D39" s="6"/>
      <c r="E39" s="6"/>
      <c r="F39" s="68"/>
    </row>
  </sheetData>
  <sheetProtection/>
  <mergeCells count="14"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  <mergeCell ref="A23:B23"/>
    <mergeCell ref="A34:B34"/>
    <mergeCell ref="C4:E4"/>
    <mergeCell ref="C30:E3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2020-02-25T01:00:48Z</dcterms:modified>
  <cp:category/>
  <cp:version/>
  <cp:contentType/>
  <cp:contentStatus/>
</cp:coreProperties>
</file>