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activeTab="0"/>
  </bookViews>
  <sheets>
    <sheet name="7-15" sheetId="1" r:id="rId1"/>
    <sheet name="7-21(廃止)" sheetId="2" state="hidden" r:id="rId2"/>
    <sheet name="7-27(廃止)" sheetId="3" state="hidden" r:id="rId3"/>
  </sheets>
  <definedNames/>
  <calcPr fullCalcOnLoad="1"/>
</workbook>
</file>

<file path=xl/sharedStrings.xml><?xml version="1.0" encoding="utf-8"?>
<sst xmlns="http://schemas.openxmlformats.org/spreadsheetml/2006/main" count="123" uniqueCount="69">
  <si>
    <t>科目</t>
  </si>
  <si>
    <t>-</t>
  </si>
  <si>
    <t>資料：会計管理室会計課「杉並区各会計歳入歳出決算書」</t>
  </si>
  <si>
    <t>繰入金</t>
  </si>
  <si>
    <t>一般会計繰入金</t>
  </si>
  <si>
    <t>繰越金</t>
  </si>
  <si>
    <t>（単位　千円）</t>
  </si>
  <si>
    <t>地　　　域</t>
  </si>
  <si>
    <t>総      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</si>
  <si>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</si>
  <si>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</si>
  <si>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</si>
  <si>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</si>
  <si>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</si>
  <si>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</si>
  <si>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</si>
  <si>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</si>
  <si>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</si>
  <si>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</si>
  <si>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</si>
  <si>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</si>
  <si>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</si>
  <si>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</si>
  <si>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</si>
  <si>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</si>
  <si>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</si>
  <si>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</si>
  <si>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</si>
  <si>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</si>
  <si>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</si>
  <si>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</si>
  <si>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</si>
  <si>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資料：政策経営部財政課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</si>
  <si>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</si>
  <si>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</si>
  <si>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</si>
  <si>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</si>
  <si>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</si>
  <si>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</si>
  <si>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</si>
  <si>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</si>
  <si>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</si>
  <si>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</si>
  <si>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</si>
  <si>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</si>
  <si>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</si>
  <si>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</si>
  <si>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</si>
  <si>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</si>
  <si>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</si>
  <si>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</si>
  <si>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</si>
  <si>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</si>
  <si>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</si>
  <si>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</si>
  <si>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</si>
  <si>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</si>
  <si>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</si>
  <si>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</si>
  <si>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</si>
  <si>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</si>
  <si>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</si>
  <si>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</si>
  <si>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</si>
  <si>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</si>
  <si>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</si>
  <si>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</si>
  <si>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7-15　特別区財政交付金決算額</t>
  </si>
  <si>
    <t>問題あって、廃止予算のため掲載なし　令和元年版より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</si>
</sst>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9.5"/>
      <color indexed="8"/>
      <name val="ＭＳ Ｐ明朝"/>
      <family val="1"/>
    </font>
    <font>
      <b/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4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right" vertical="center"/>
    </xf>
    <xf numFmtId="0" fontId="19" fillId="0" borderId="11" xfId="61" applyFont="1" applyFill="1" applyBorder="1" applyAlignment="1">
      <alignment horizontal="distributed" vertical="center"/>
      <protection/>
    </xf>
    <xf numFmtId="176" fontId="1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Alignment="1">
      <alignment horizontal="right" vertical="center"/>
    </xf>
    <xf numFmtId="0" fontId="20" fillId="0" borderId="11" xfId="61" applyFont="1" applyFill="1" applyBorder="1" applyAlignment="1">
      <alignment horizontal="distributed" vertical="center"/>
      <protection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0" fontId="19" fillId="0" borderId="13" xfId="61" applyFont="1" applyFill="1" applyBorder="1" applyAlignment="1">
      <alignment horizontal="distributed" vertical="center"/>
      <protection/>
    </xf>
    <xf numFmtId="176" fontId="17" fillId="0" borderId="14" xfId="0" applyNumberFormat="1" applyFont="1" applyFill="1" applyBorder="1" applyAlignment="1">
      <alignment horizontal="right" vertical="center"/>
    </xf>
    <xf numFmtId="176" fontId="17" fillId="0" borderId="14" xfId="0" applyNumberFormat="1" applyFont="1" applyBorder="1" applyAlignment="1">
      <alignment horizontal="right" vertical="center"/>
    </xf>
    <xf numFmtId="0" fontId="19" fillId="0" borderId="0" xfId="61" applyFont="1" applyFill="1" applyBorder="1" applyAlignment="1">
      <alignment horizontal="left"/>
      <protection/>
    </xf>
    <xf numFmtId="0" fontId="17" fillId="0" borderId="12" xfId="0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5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horizontal="distributed" vertical="center"/>
    </xf>
    <xf numFmtId="186" fontId="17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distributed"/>
    </xf>
    <xf numFmtId="0" fontId="17" fillId="0" borderId="13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62" fillId="12" borderId="15" xfId="0" applyFont="1" applyFill="1" applyBorder="1" applyAlignment="1">
      <alignment horizontal="distributed" vertical="center"/>
    </xf>
    <xf numFmtId="0" fontId="62" fillId="12" borderId="16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3" fillId="0" borderId="0" xfId="0" applyFont="1" applyAlignment="1">
      <alignment/>
    </xf>
    <xf numFmtId="0" fontId="62" fillId="33" borderId="15" xfId="0" applyFont="1" applyFill="1" applyBorder="1" applyAlignment="1">
      <alignment horizontal="distributed" vertical="center"/>
    </xf>
    <xf numFmtId="0" fontId="62" fillId="33" borderId="16" xfId="0" applyFont="1" applyFill="1" applyBorder="1" applyAlignment="1">
      <alignment horizontal="distributed" vertical="center"/>
    </xf>
    <xf numFmtId="185" fontId="17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1" xfId="0" applyFont="1" applyFill="1" applyBorder="1" applyAlignment="1">
      <alignment horizontal="distributed"/>
    </xf>
    <xf numFmtId="0" fontId="17" fillId="0" borderId="11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14" xfId="0" applyFont="1" applyBorder="1" applyAlignment="1">
      <alignment/>
    </xf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14" xfId="0" applyNumberFormat="1" applyFont="1" applyBorder="1" applyAlignment="1">
      <alignment horizontal="right" vertical="center"/>
    </xf>
    <xf numFmtId="187" fontId="17" fillId="0" borderId="14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7" xfId="0" applyNumberFormat="1" applyFont="1" applyBorder="1" applyAlignment="1">
      <alignment horizontal="right" vertical="center"/>
    </xf>
    <xf numFmtId="187" fontId="17" fillId="0" borderId="14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17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14" xfId="0" applyNumberFormat="1" applyFont="1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176" fontId="17" fillId="0" borderId="0" xfId="0" applyNumberFormat="1" applyFont="1" applyAlignment="1">
      <alignment/>
    </xf>
    <xf numFmtId="0" fontId="17" fillId="0" borderId="13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7" fontId="17" fillId="0" borderId="0" xfId="0" applyNumberFormat="1" applyFont="1" applyBorder="1" applyAlignment="1">
      <alignment horizontal="right" vertical="top"/>
    </xf>
    <xf numFmtId="0" fontId="65" fillId="0" borderId="0" xfId="0" applyFont="1" applyAlignment="1" quotePrefix="1">
      <alignment vertical="center"/>
    </xf>
    <xf numFmtId="0" fontId="17" fillId="0" borderId="23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185" fontId="17" fillId="0" borderId="24" xfId="0" applyNumberFormat="1" applyFont="1" applyBorder="1" applyAlignment="1">
      <alignment horizontal="center" vertical="center"/>
    </xf>
    <xf numFmtId="185" fontId="17" fillId="0" borderId="22" xfId="0" applyNumberFormat="1" applyFont="1" applyBorder="1" applyAlignment="1">
      <alignment horizontal="center" vertical="center"/>
    </xf>
    <xf numFmtId="185" fontId="17" fillId="0" borderId="25" xfId="0" applyNumberFormat="1" applyFont="1" applyBorder="1" applyAlignment="1">
      <alignment horizontal="center" vertical="center"/>
    </xf>
    <xf numFmtId="185" fontId="17" fillId="0" borderId="17" xfId="0" applyNumberFormat="1" applyFont="1" applyBorder="1" applyAlignment="1">
      <alignment horizontal="center" vertical="center"/>
    </xf>
    <xf numFmtId="186" fontId="66" fillId="12" borderId="14" xfId="0" applyNumberFormat="1" applyFont="1" applyFill="1" applyBorder="1" applyAlignment="1">
      <alignment horizontal="center"/>
    </xf>
    <xf numFmtId="0" fontId="66" fillId="12" borderId="14" xfId="0" applyFont="1" applyFill="1" applyBorder="1" applyAlignment="1">
      <alignment horizontal="center"/>
    </xf>
    <xf numFmtId="186" fontId="66" fillId="33" borderId="14" xfId="0" applyNumberFormat="1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186" fontId="17" fillId="0" borderId="21" xfId="0" applyNumberFormat="1" applyFont="1" applyBorder="1" applyAlignment="1">
      <alignment horizontal="center" vertical="center"/>
    </xf>
    <xf numFmtId="186" fontId="17" fillId="0" borderId="19" xfId="0" applyNumberFormat="1" applyFont="1" applyBorder="1" applyAlignment="1">
      <alignment horizontal="center" vertical="center"/>
    </xf>
    <xf numFmtId="186" fontId="17" fillId="0" borderId="21" xfId="0" applyNumberFormat="1" applyFont="1" applyBorder="1" applyAlignment="1">
      <alignment horizontal="center" vertical="center"/>
    </xf>
    <xf numFmtId="186" fontId="17" fillId="0" borderId="19" xfId="0" applyNumberFormat="1" applyFont="1" applyBorder="1" applyAlignment="1">
      <alignment horizontal="center" vertical="center"/>
    </xf>
    <xf numFmtId="186" fontId="17" fillId="0" borderId="26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/>
    </xf>
    <xf numFmtId="0" fontId="18" fillId="0" borderId="20" xfId="0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－４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PageLayoutView="0" workbookViewId="0" topLeftCell="A1">
      <selection activeCell="A2" sqref="A2"/>
    </sheetView>
  </sheetViews>
  <sheetFormatPr defaultColWidth="9.00390625" defaultRowHeight="13.5" customHeight="1"/>
  <cols>
    <col min="1" max="1" width="17.25390625" style="9" customWidth="1"/>
    <col min="2" max="6" width="14.875" style="9" customWidth="1"/>
    <col min="7" max="16384" width="9.00390625" style="9" customWidth="1"/>
  </cols>
  <sheetData>
    <row r="1" spans="1:6" ht="17.25">
      <c r="A1" s="105" t="s">
        <v>67</v>
      </c>
      <c r="B1" s="12"/>
      <c r="C1" s="12"/>
      <c r="D1" s="12"/>
      <c r="E1" s="12"/>
      <c r="F1" s="12"/>
    </row>
    <row r="2" spans="1:6" ht="17.25">
      <c r="A2" s="105"/>
      <c r="B2" s="12"/>
      <c r="C2" s="12"/>
      <c r="D2" s="12"/>
      <c r="E2" s="12"/>
      <c r="F2" s="12"/>
    </row>
    <row r="3" spans="1:6" ht="17.25" customHeight="1" thickBot="1">
      <c r="A3" s="11" t="s">
        <v>6</v>
      </c>
      <c r="B3" s="15"/>
      <c r="C3" s="15"/>
      <c r="D3" s="15"/>
      <c r="E3" s="15"/>
      <c r="F3" s="16"/>
    </row>
    <row r="4" spans="1:6" ht="15.75" customHeight="1" thickTop="1">
      <c r="A4" s="106" t="s">
        <v>7</v>
      </c>
      <c r="B4" s="108">
        <v>26</v>
      </c>
      <c r="C4" s="108">
        <v>27</v>
      </c>
      <c r="D4" s="108">
        <v>28</v>
      </c>
      <c r="E4" s="110">
        <v>29</v>
      </c>
      <c r="F4" s="110">
        <v>30</v>
      </c>
    </row>
    <row r="5" spans="1:6" ht="15.75" customHeight="1">
      <c r="A5" s="107"/>
      <c r="B5" s="109"/>
      <c r="C5" s="109"/>
      <c r="D5" s="109"/>
      <c r="E5" s="111"/>
      <c r="F5" s="111"/>
    </row>
    <row r="6" spans="1:6" s="8" customFormat="1" ht="19.5" customHeight="1">
      <c r="A6" s="17" t="s">
        <v>8</v>
      </c>
      <c r="B6" s="18">
        <v>981602646</v>
      </c>
      <c r="C6" s="18">
        <v>996356074</v>
      </c>
      <c r="D6" s="18">
        <v>987804199</v>
      </c>
      <c r="E6" s="18">
        <v>976299046</v>
      </c>
      <c r="F6" s="18">
        <v>1068163142</v>
      </c>
    </row>
    <row r="7" spans="1:6" ht="15" customHeight="1">
      <c r="A7" s="19" t="s">
        <v>9</v>
      </c>
      <c r="B7" s="20">
        <v>6850869</v>
      </c>
      <c r="C7" s="20">
        <v>7567099</v>
      </c>
      <c r="D7" s="21">
        <v>6036213</v>
      </c>
      <c r="E7" s="21">
        <v>3783327</v>
      </c>
      <c r="F7" s="21">
        <v>6418387</v>
      </c>
    </row>
    <row r="8" spans="1:6" ht="15" customHeight="1">
      <c r="A8" s="19" t="s">
        <v>10</v>
      </c>
      <c r="B8" s="20">
        <v>12833750</v>
      </c>
      <c r="C8" s="20">
        <v>14747952</v>
      </c>
      <c r="D8" s="21">
        <v>14311606</v>
      </c>
      <c r="E8" s="21">
        <v>14516503</v>
      </c>
      <c r="F8" s="21">
        <v>20143155</v>
      </c>
    </row>
    <row r="9" spans="1:6" ht="15" customHeight="1">
      <c r="A9" s="19" t="s">
        <v>11</v>
      </c>
      <c r="B9" s="20">
        <v>1955093</v>
      </c>
      <c r="C9" s="20">
        <v>2368098</v>
      </c>
      <c r="D9" s="21">
        <v>2885147</v>
      </c>
      <c r="E9" s="21">
        <v>3987905</v>
      </c>
      <c r="F9" s="100">
        <v>6120260</v>
      </c>
    </row>
    <row r="10" spans="1:6" ht="15.75" customHeight="1">
      <c r="A10" s="19" t="s">
        <v>12</v>
      </c>
      <c r="B10" s="20">
        <v>29932268</v>
      </c>
      <c r="C10" s="20">
        <v>29208725</v>
      </c>
      <c r="D10" s="21">
        <v>28347874</v>
      </c>
      <c r="E10" s="21">
        <v>28166515</v>
      </c>
      <c r="F10" s="21">
        <v>28527663</v>
      </c>
    </row>
    <row r="11" spans="1:6" ht="15" customHeight="1">
      <c r="A11" s="19" t="s">
        <v>13</v>
      </c>
      <c r="B11" s="20">
        <v>18720304</v>
      </c>
      <c r="C11" s="20">
        <v>19296638</v>
      </c>
      <c r="D11" s="21">
        <v>17156367</v>
      </c>
      <c r="E11" s="21">
        <v>17085541</v>
      </c>
      <c r="F11" s="21">
        <v>19393678</v>
      </c>
    </row>
    <row r="12" spans="1:6" ht="15" customHeight="1">
      <c r="A12" s="19" t="s">
        <v>14</v>
      </c>
      <c r="B12" s="20">
        <v>30057943</v>
      </c>
      <c r="C12" s="20">
        <v>30387594</v>
      </c>
      <c r="D12" s="21">
        <v>29568578</v>
      </c>
      <c r="E12" s="21">
        <v>28889572</v>
      </c>
      <c r="F12" s="21">
        <v>29427926</v>
      </c>
    </row>
    <row r="13" spans="1:6" ht="15" customHeight="1">
      <c r="A13" s="19" t="s">
        <v>15</v>
      </c>
      <c r="B13" s="20">
        <v>39414338</v>
      </c>
      <c r="C13" s="20">
        <v>40457214</v>
      </c>
      <c r="D13" s="21">
        <v>39968099</v>
      </c>
      <c r="E13" s="21">
        <v>38419901</v>
      </c>
      <c r="F13" s="21">
        <v>42615677</v>
      </c>
    </row>
    <row r="14" spans="1:6" ht="15" customHeight="1">
      <c r="A14" s="19" t="s">
        <v>16</v>
      </c>
      <c r="B14" s="20">
        <v>56632223</v>
      </c>
      <c r="C14" s="20">
        <v>57889077</v>
      </c>
      <c r="D14" s="21">
        <v>58096398</v>
      </c>
      <c r="E14" s="21">
        <v>59388382</v>
      </c>
      <c r="F14" s="21">
        <v>59602752</v>
      </c>
    </row>
    <row r="15" spans="1:6" ht="15" customHeight="1">
      <c r="A15" s="19" t="s">
        <v>17</v>
      </c>
      <c r="B15" s="20">
        <v>37932703</v>
      </c>
      <c r="C15" s="20">
        <v>40413418</v>
      </c>
      <c r="D15" s="21">
        <v>40992886</v>
      </c>
      <c r="E15" s="21">
        <v>40839924</v>
      </c>
      <c r="F15" s="21">
        <v>47692273</v>
      </c>
    </row>
    <row r="16" spans="1:6" ht="15" customHeight="1">
      <c r="A16" s="19" t="s">
        <v>18</v>
      </c>
      <c r="B16" s="20">
        <v>15666291</v>
      </c>
      <c r="C16" s="20">
        <v>15655469</v>
      </c>
      <c r="D16" s="21">
        <v>12821652</v>
      </c>
      <c r="E16" s="21">
        <v>12294445</v>
      </c>
      <c r="F16" s="21">
        <v>15523670</v>
      </c>
    </row>
    <row r="17" spans="1:6" ht="15" customHeight="1">
      <c r="A17" s="19" t="s">
        <v>19</v>
      </c>
      <c r="B17" s="20">
        <v>71327210</v>
      </c>
      <c r="C17" s="20">
        <v>71553722</v>
      </c>
      <c r="D17" s="21">
        <v>72168161</v>
      </c>
      <c r="E17" s="21">
        <v>70015945</v>
      </c>
      <c r="F17" s="21">
        <v>75152902</v>
      </c>
    </row>
    <row r="18" spans="1:6" ht="15" customHeight="1">
      <c r="A18" s="19" t="s">
        <v>20</v>
      </c>
      <c r="B18" s="20">
        <v>46251317</v>
      </c>
      <c r="C18" s="20">
        <v>46451870</v>
      </c>
      <c r="D18" s="21">
        <v>44435517</v>
      </c>
      <c r="E18" s="21">
        <v>46466442</v>
      </c>
      <c r="F18" s="21">
        <v>58716504</v>
      </c>
    </row>
    <row r="19" spans="1:6" ht="15" customHeight="1">
      <c r="A19" s="19" t="s">
        <v>21</v>
      </c>
      <c r="B19" s="20">
        <v>7106619</v>
      </c>
      <c r="C19" s="20">
        <v>6547970</v>
      </c>
      <c r="D19" s="21">
        <v>3696660</v>
      </c>
      <c r="E19" s="21">
        <v>4216117</v>
      </c>
      <c r="F19" s="21">
        <v>7356501</v>
      </c>
    </row>
    <row r="20" spans="1:6" ht="15" customHeight="1">
      <c r="A20" s="19" t="s">
        <v>22</v>
      </c>
      <c r="B20" s="20">
        <v>35961227</v>
      </c>
      <c r="C20" s="20">
        <v>37425592</v>
      </c>
      <c r="D20" s="21">
        <v>36992751</v>
      </c>
      <c r="E20" s="21">
        <v>35495023</v>
      </c>
      <c r="F20" s="21">
        <v>38807792</v>
      </c>
    </row>
    <row r="21" spans="1:6" s="14" customFormat="1" ht="15" customHeight="1">
      <c r="A21" s="22" t="s">
        <v>23</v>
      </c>
      <c r="B21" s="23">
        <v>42717631</v>
      </c>
      <c r="C21" s="23">
        <v>40654303</v>
      </c>
      <c r="D21" s="24">
        <v>40683156</v>
      </c>
      <c r="E21" s="24">
        <v>41572714</v>
      </c>
      <c r="F21" s="24">
        <v>44669350</v>
      </c>
    </row>
    <row r="22" spans="1:6" ht="15" customHeight="1">
      <c r="A22" s="19" t="s">
        <v>24</v>
      </c>
      <c r="B22" s="20">
        <v>30309038</v>
      </c>
      <c r="C22" s="20">
        <v>30678312</v>
      </c>
      <c r="D22" s="21">
        <v>30404900</v>
      </c>
      <c r="E22" s="21">
        <v>28799124</v>
      </c>
      <c r="F22" s="21">
        <v>32664959</v>
      </c>
    </row>
    <row r="23" spans="1:6" ht="15" customHeight="1">
      <c r="A23" s="19" t="s">
        <v>25</v>
      </c>
      <c r="B23" s="20">
        <v>49904399</v>
      </c>
      <c r="C23" s="20">
        <v>49410654</v>
      </c>
      <c r="D23" s="21">
        <v>50205632</v>
      </c>
      <c r="E23" s="21">
        <v>49653145</v>
      </c>
      <c r="F23" s="21">
        <v>56461749</v>
      </c>
    </row>
    <row r="24" spans="1:6" ht="15" customHeight="1">
      <c r="A24" s="19" t="s">
        <v>26</v>
      </c>
      <c r="B24" s="20">
        <v>37165916</v>
      </c>
      <c r="C24" s="20">
        <v>39610297</v>
      </c>
      <c r="D24" s="21">
        <v>38828085</v>
      </c>
      <c r="E24" s="21">
        <v>38111856</v>
      </c>
      <c r="F24" s="21">
        <v>39889429</v>
      </c>
    </row>
    <row r="25" spans="1:6" ht="15" customHeight="1">
      <c r="A25" s="19" t="s">
        <v>27</v>
      </c>
      <c r="B25" s="20">
        <v>66690599</v>
      </c>
      <c r="C25" s="20">
        <v>67347222</v>
      </c>
      <c r="D25" s="21">
        <v>67729497</v>
      </c>
      <c r="E25" s="21">
        <v>66443117</v>
      </c>
      <c r="F25" s="21">
        <v>69565173</v>
      </c>
    </row>
    <row r="26" spans="1:6" ht="15" customHeight="1">
      <c r="A26" s="19" t="s">
        <v>28</v>
      </c>
      <c r="B26" s="20">
        <v>82154472</v>
      </c>
      <c r="C26" s="20">
        <v>83880587</v>
      </c>
      <c r="D26" s="21">
        <v>83026816</v>
      </c>
      <c r="E26" s="21">
        <v>82667408</v>
      </c>
      <c r="F26" s="21">
        <v>86639139</v>
      </c>
    </row>
    <row r="27" spans="1:6" ht="15" customHeight="1">
      <c r="A27" s="19" t="s">
        <v>29</v>
      </c>
      <c r="B27" s="20">
        <v>101926107</v>
      </c>
      <c r="C27" s="20">
        <v>101781655</v>
      </c>
      <c r="D27" s="21">
        <v>103665811</v>
      </c>
      <c r="E27" s="21">
        <v>100404438</v>
      </c>
      <c r="F27" s="21">
        <v>110791773</v>
      </c>
    </row>
    <row r="28" spans="1:6" ht="15" customHeight="1">
      <c r="A28" s="19" t="s">
        <v>30</v>
      </c>
      <c r="B28" s="20">
        <v>70927227</v>
      </c>
      <c r="C28" s="20">
        <v>73097993</v>
      </c>
      <c r="D28" s="21">
        <v>73389337</v>
      </c>
      <c r="E28" s="21">
        <v>74919135</v>
      </c>
      <c r="F28" s="21">
        <v>77554205</v>
      </c>
    </row>
    <row r="29" spans="1:6" s="8" customFormat="1" ht="15" customHeight="1">
      <c r="A29" s="25" t="s">
        <v>31</v>
      </c>
      <c r="B29" s="26">
        <v>89165102</v>
      </c>
      <c r="C29" s="26">
        <v>89924613</v>
      </c>
      <c r="D29" s="27">
        <v>92393056</v>
      </c>
      <c r="E29" s="27">
        <v>90162567</v>
      </c>
      <c r="F29" s="27">
        <v>94428225</v>
      </c>
    </row>
    <row r="30" spans="1:5" ht="17.25" customHeight="1">
      <c r="A30" s="28" t="s">
        <v>32</v>
      </c>
      <c r="B30" s="29"/>
      <c r="C30" s="29"/>
      <c r="D30" s="15"/>
      <c r="E30" s="15"/>
    </row>
  </sheetData>
  <sheetProtection/>
  <mergeCells count="6">
    <mergeCell ref="A4:A5"/>
    <mergeCell ref="D4:D5"/>
    <mergeCell ref="E4:E5"/>
    <mergeCell ref="C4:C5"/>
    <mergeCell ref="F4:F5"/>
    <mergeCell ref="B4:B5"/>
  </mergeCells>
  <printOptions/>
  <pageMargins left="0.66" right="0.44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99" customFormat="1" ht="27.75" customHeight="1">
      <c r="A1" s="99" t="s">
        <v>63</v>
      </c>
      <c r="C1" s="99" t="s">
        <v>68</v>
      </c>
    </row>
    <row r="2" spans="1:8" ht="16.5" customHeight="1">
      <c r="A2" s="12" t="s">
        <v>46</v>
      </c>
      <c r="B2" s="12"/>
      <c r="C2" s="12"/>
      <c r="D2" s="12"/>
      <c r="E2" s="12"/>
      <c r="F2" s="12"/>
      <c r="H2" s="5"/>
    </row>
    <row r="3" spans="1:13" s="14" customFormat="1" ht="16.5" customHeight="1">
      <c r="A3" s="30" t="s">
        <v>61</v>
      </c>
      <c r="B3" s="48"/>
      <c r="C3" s="48"/>
      <c r="D3" s="52"/>
      <c r="E3" s="1"/>
      <c r="F3" s="1"/>
      <c r="H3" s="33"/>
      <c r="I3" s="7"/>
      <c r="M3" s="14" t="s">
        <v>62</v>
      </c>
    </row>
    <row r="4" spans="1:6" s="8" customFormat="1" ht="14.25" customHeight="1" thickBot="1">
      <c r="A4" s="11" t="s">
        <v>39</v>
      </c>
      <c r="E4" s="1"/>
      <c r="F4" s="1"/>
    </row>
    <row r="5" spans="1:14" s="8" customFormat="1" ht="14.25" customHeight="1" thickTop="1">
      <c r="A5" s="106" t="s">
        <v>0</v>
      </c>
      <c r="B5" s="116" t="e">
        <f>#REF!</f>
        <v>#REF!</v>
      </c>
      <c r="C5" s="117"/>
      <c r="D5" s="117"/>
      <c r="E5" s="116" t="e">
        <f>B5+1</f>
        <v>#REF!</v>
      </c>
      <c r="F5" s="117"/>
      <c r="G5" s="106" t="s">
        <v>0</v>
      </c>
      <c r="H5" s="44" t="e">
        <f>B5+1</f>
        <v>#REF!</v>
      </c>
      <c r="I5" s="116" t="e">
        <f>B5+2</f>
        <v>#REF!</v>
      </c>
      <c r="J5" s="117"/>
      <c r="K5" s="117"/>
      <c r="L5" s="1"/>
      <c r="M5" s="112" t="e">
        <f>I5</f>
        <v>#REF!</v>
      </c>
      <c r="N5" s="113"/>
    </row>
    <row r="6" spans="1:14" s="8" customFormat="1" ht="14.25" customHeight="1">
      <c r="A6" s="107"/>
      <c r="B6" s="34" t="s">
        <v>33</v>
      </c>
      <c r="C6" s="34" t="s">
        <v>34</v>
      </c>
      <c r="D6" s="35" t="s">
        <v>35</v>
      </c>
      <c r="E6" s="34" t="s">
        <v>33</v>
      </c>
      <c r="F6" s="35" t="s">
        <v>34</v>
      </c>
      <c r="G6" s="107"/>
      <c r="H6" s="43" t="s">
        <v>35</v>
      </c>
      <c r="I6" s="34" t="s">
        <v>33</v>
      </c>
      <c r="J6" s="34" t="s">
        <v>34</v>
      </c>
      <c r="K6" s="35" t="s">
        <v>35</v>
      </c>
      <c r="L6" s="1"/>
      <c r="M6" s="49" t="s">
        <v>47</v>
      </c>
      <c r="N6" s="50" t="s">
        <v>48</v>
      </c>
    </row>
    <row r="7" spans="1:14" s="8" customFormat="1" ht="14.25" customHeight="1">
      <c r="A7" s="45" t="s">
        <v>42</v>
      </c>
      <c r="B7" s="88">
        <v>120637000</v>
      </c>
      <c r="C7" s="88">
        <v>127929000</v>
      </c>
      <c r="D7" s="88">
        <v>121796636</v>
      </c>
      <c r="E7" s="88">
        <v>106500000</v>
      </c>
      <c r="F7" s="88">
        <v>116561000</v>
      </c>
      <c r="G7" s="45" t="s">
        <v>42</v>
      </c>
      <c r="H7" s="89">
        <v>113136089</v>
      </c>
      <c r="I7" s="88"/>
      <c r="J7" s="88"/>
      <c r="K7" s="88"/>
      <c r="L7" s="1"/>
      <c r="M7" s="51">
        <f>SUM(M8:M12)</f>
        <v>116561000</v>
      </c>
      <c r="N7" s="51">
        <f>SUM(N8:N13)</f>
        <v>113136089</v>
      </c>
    </row>
    <row r="8" spans="1:14" s="8" customFormat="1" ht="14.25" customHeight="1">
      <c r="A8" s="37" t="s">
        <v>49</v>
      </c>
      <c r="B8" s="79">
        <v>19800000</v>
      </c>
      <c r="C8" s="90">
        <v>19800000</v>
      </c>
      <c r="D8" s="90">
        <v>18919300</v>
      </c>
      <c r="E8" s="79">
        <v>19200000</v>
      </c>
      <c r="F8" s="79">
        <v>19200000</v>
      </c>
      <c r="G8" s="37" t="s">
        <v>49</v>
      </c>
      <c r="H8" s="87">
        <v>17956900</v>
      </c>
      <c r="I8" s="79"/>
      <c r="J8" s="79"/>
      <c r="K8" s="79"/>
      <c r="L8" s="1"/>
      <c r="M8" s="51">
        <f>'7-27(廃止)'!C8</f>
        <v>19200000</v>
      </c>
      <c r="N8" s="51">
        <f>'7-27(廃止)'!D8</f>
        <v>17956900</v>
      </c>
    </row>
    <row r="9" spans="1:14" s="8" customFormat="1" ht="14.25" customHeight="1">
      <c r="A9" s="37" t="s">
        <v>50</v>
      </c>
      <c r="B9" s="79">
        <v>19506000</v>
      </c>
      <c r="C9" s="90">
        <v>19506000</v>
      </c>
      <c r="D9" s="90">
        <v>15644693</v>
      </c>
      <c r="E9" s="79">
        <v>18514000</v>
      </c>
      <c r="F9" s="79">
        <v>18514000</v>
      </c>
      <c r="G9" s="37" t="s">
        <v>50</v>
      </c>
      <c r="H9" s="87">
        <v>16252312</v>
      </c>
      <c r="I9" s="79"/>
      <c r="J9" s="79"/>
      <c r="K9" s="79"/>
      <c r="L9" s="1"/>
      <c r="M9" s="51">
        <f>'7-27(廃止)'!C11</f>
        <v>18514000</v>
      </c>
      <c r="N9" s="51">
        <f>'7-27(廃止)'!D11</f>
        <v>16252312</v>
      </c>
    </row>
    <row r="10" spans="1:14" s="8" customFormat="1" ht="14.25" customHeight="1">
      <c r="A10" s="37" t="s">
        <v>3</v>
      </c>
      <c r="B10" s="79">
        <v>13305000</v>
      </c>
      <c r="C10" s="90">
        <v>13305000</v>
      </c>
      <c r="D10" s="90">
        <v>11780000</v>
      </c>
      <c r="E10" s="79">
        <v>12079000</v>
      </c>
      <c r="F10" s="79">
        <v>12079000</v>
      </c>
      <c r="G10" s="37" t="s">
        <v>3</v>
      </c>
      <c r="H10" s="87">
        <v>9768602</v>
      </c>
      <c r="I10" s="79"/>
      <c r="J10" s="79"/>
      <c r="K10" s="79"/>
      <c r="L10" s="1"/>
      <c r="M10" s="51">
        <f>'7-27(廃止)'!C14</f>
        <v>12079000</v>
      </c>
      <c r="N10" s="51">
        <f>'7-27(廃止)'!D14</f>
        <v>9768602</v>
      </c>
    </row>
    <row r="11" spans="1:14" s="8" customFormat="1" ht="14.25" customHeight="1">
      <c r="A11" s="37" t="s">
        <v>5</v>
      </c>
      <c r="B11" s="79">
        <v>67816000</v>
      </c>
      <c r="C11" s="90">
        <v>75108000</v>
      </c>
      <c r="D11" s="90">
        <v>75108893</v>
      </c>
      <c r="E11" s="79">
        <v>54139000</v>
      </c>
      <c r="F11" s="79">
        <v>64200000</v>
      </c>
      <c r="G11" s="37" t="s">
        <v>5</v>
      </c>
      <c r="H11" s="87">
        <v>64200593</v>
      </c>
      <c r="I11" s="79"/>
      <c r="J11" s="79"/>
      <c r="K11" s="79"/>
      <c r="L11" s="1"/>
      <c r="M11" s="51">
        <f>'7-27(廃止)'!C17</f>
        <v>64200000</v>
      </c>
      <c r="N11" s="51">
        <f>'7-27(廃止)'!D17</f>
        <v>64200593</v>
      </c>
    </row>
    <row r="12" spans="1:14" s="8" customFormat="1" ht="14.25" customHeight="1">
      <c r="A12" s="60" t="s">
        <v>38</v>
      </c>
      <c r="B12" s="104">
        <v>210000</v>
      </c>
      <c r="C12" s="82">
        <v>210000</v>
      </c>
      <c r="D12" s="82">
        <v>343750</v>
      </c>
      <c r="E12" s="104">
        <v>2568000</v>
      </c>
      <c r="F12" s="104">
        <v>2568000</v>
      </c>
      <c r="G12" s="60" t="s">
        <v>38</v>
      </c>
      <c r="H12" s="104">
        <v>3958287</v>
      </c>
      <c r="I12" s="104"/>
      <c r="J12" s="104"/>
      <c r="K12" s="104"/>
      <c r="L12" s="1"/>
      <c r="M12" s="51">
        <f>'7-27(廃止)'!C20</f>
        <v>2568000</v>
      </c>
      <c r="N12" s="51">
        <f>'7-27(廃止)'!D20</f>
        <v>3958287</v>
      </c>
    </row>
    <row r="13" spans="1:14" s="8" customFormat="1" ht="14.25" customHeight="1">
      <c r="A13" s="46" t="s">
        <v>37</v>
      </c>
      <c r="B13" s="92" t="s">
        <v>1</v>
      </c>
      <c r="C13" s="84" t="s">
        <v>1</v>
      </c>
      <c r="D13" s="84" t="s">
        <v>1</v>
      </c>
      <c r="E13" s="92">
        <v>0</v>
      </c>
      <c r="F13" s="92">
        <v>0</v>
      </c>
      <c r="G13" s="46" t="s">
        <v>37</v>
      </c>
      <c r="H13" s="92">
        <v>999395</v>
      </c>
      <c r="I13" s="92"/>
      <c r="J13" s="92"/>
      <c r="K13" s="92"/>
      <c r="L13" s="1"/>
      <c r="M13" s="51">
        <f>'7-27(廃止)'!C23</f>
        <v>0</v>
      </c>
      <c r="N13" s="51">
        <f>'7-27(廃止)'!E23</f>
        <v>999395</v>
      </c>
    </row>
    <row r="14" spans="5:8" s="8" customFormat="1" ht="15" customHeight="1">
      <c r="E14" s="1"/>
      <c r="F14" s="1"/>
      <c r="H14" s="32"/>
    </row>
    <row r="15" spans="1:9" s="14" customFormat="1" ht="16.5" customHeight="1">
      <c r="A15" s="30" t="s">
        <v>45</v>
      </c>
      <c r="B15" s="48"/>
      <c r="C15" s="48"/>
      <c r="D15" s="52"/>
      <c r="E15" s="1"/>
      <c r="F15" s="1"/>
      <c r="H15" s="33"/>
      <c r="I15" s="7"/>
    </row>
    <row r="16" spans="1:9" s="54" customFormat="1" ht="15" customHeight="1">
      <c r="A16" s="11" t="s">
        <v>39</v>
      </c>
      <c r="B16" s="31"/>
      <c r="C16" s="31"/>
      <c r="D16" s="31"/>
      <c r="E16" s="6"/>
      <c r="F16" s="6"/>
      <c r="H16" s="53"/>
      <c r="I16" s="10"/>
    </row>
    <row r="17" spans="1:9" s="54" customFormat="1" ht="3.75" customHeight="1" thickBot="1">
      <c r="A17" s="13"/>
      <c r="B17" s="31"/>
      <c r="C17" s="31"/>
      <c r="D17" s="31"/>
      <c r="E17" s="6"/>
      <c r="F17" s="6"/>
      <c r="H17" s="53"/>
      <c r="I17" s="10"/>
    </row>
    <row r="18" spans="1:14" s="54" customFormat="1" ht="15" customHeight="1" thickTop="1">
      <c r="A18" s="106" t="s">
        <v>0</v>
      </c>
      <c r="B18" s="116">
        <v>27</v>
      </c>
      <c r="C18" s="117"/>
      <c r="D18" s="117"/>
      <c r="E18" s="116">
        <f>B18+1</f>
        <v>28</v>
      </c>
      <c r="F18" s="117"/>
      <c r="G18" s="106" t="s">
        <v>0</v>
      </c>
      <c r="H18" s="44">
        <f>B18+1</f>
        <v>28</v>
      </c>
      <c r="I18" s="116">
        <f>B18+2</f>
        <v>29</v>
      </c>
      <c r="J18" s="117"/>
      <c r="K18" s="117"/>
      <c r="L18" s="55"/>
      <c r="M18" s="114">
        <f>I18</f>
        <v>29</v>
      </c>
      <c r="N18" s="115"/>
    </row>
    <row r="19" spans="1:14" s="54" customFormat="1" ht="15" customHeight="1">
      <c r="A19" s="107"/>
      <c r="B19" s="34" t="s">
        <v>33</v>
      </c>
      <c r="C19" s="34" t="s">
        <v>34</v>
      </c>
      <c r="D19" s="35" t="s">
        <v>35</v>
      </c>
      <c r="E19" s="34" t="s">
        <v>33</v>
      </c>
      <c r="F19" s="35" t="s">
        <v>34</v>
      </c>
      <c r="G19" s="107"/>
      <c r="H19" s="43" t="s">
        <v>35</v>
      </c>
      <c r="I19" s="34" t="s">
        <v>33</v>
      </c>
      <c r="J19" s="34" t="s">
        <v>34</v>
      </c>
      <c r="K19" s="35" t="s">
        <v>35</v>
      </c>
      <c r="L19" s="6"/>
      <c r="M19" s="56" t="s">
        <v>47</v>
      </c>
      <c r="N19" s="57" t="s">
        <v>48</v>
      </c>
    </row>
    <row r="20" spans="1:14" s="54" customFormat="1" ht="15" customHeight="1">
      <c r="A20" s="45" t="s">
        <v>42</v>
      </c>
      <c r="B20" s="88">
        <v>120637000</v>
      </c>
      <c r="C20" s="88">
        <v>127929000</v>
      </c>
      <c r="D20" s="88">
        <v>57596043</v>
      </c>
      <c r="E20" s="88">
        <v>106500000</v>
      </c>
      <c r="F20" s="88">
        <v>116561000</v>
      </c>
      <c r="G20" s="45" t="s">
        <v>42</v>
      </c>
      <c r="H20" s="89">
        <v>71696938</v>
      </c>
      <c r="I20" s="88"/>
      <c r="J20" s="88"/>
      <c r="K20" s="88"/>
      <c r="L20" s="6"/>
      <c r="M20" s="47">
        <f>SUM(M21:M22)</f>
        <v>116561000</v>
      </c>
      <c r="N20" s="47">
        <f>SUM(N21:N22)</f>
        <v>71696938</v>
      </c>
    </row>
    <row r="21" spans="1:14" s="54" customFormat="1" ht="15" customHeight="1">
      <c r="A21" s="37" t="s">
        <v>43</v>
      </c>
      <c r="B21" s="79">
        <v>73790000</v>
      </c>
      <c r="C21" s="90">
        <v>73790000</v>
      </c>
      <c r="D21" s="90">
        <v>57596043</v>
      </c>
      <c r="E21" s="79">
        <v>73720000</v>
      </c>
      <c r="F21" s="79">
        <v>73720000</v>
      </c>
      <c r="G21" s="37" t="s">
        <v>43</v>
      </c>
      <c r="H21" s="87">
        <v>71696938</v>
      </c>
      <c r="I21" s="79"/>
      <c r="J21" s="79"/>
      <c r="K21" s="79"/>
      <c r="L21" s="6"/>
      <c r="M21" s="47">
        <f>'7-27(廃止)'!C34</f>
        <v>73720000</v>
      </c>
      <c r="N21" s="47">
        <f>'7-27(廃止)'!D34</f>
        <v>71696938</v>
      </c>
    </row>
    <row r="22" spans="1:14" s="54" customFormat="1" ht="15" customHeight="1">
      <c r="A22" s="38" t="s">
        <v>44</v>
      </c>
      <c r="B22" s="91">
        <v>46847000</v>
      </c>
      <c r="C22" s="84">
        <v>54139000</v>
      </c>
      <c r="D22" s="84">
        <v>0</v>
      </c>
      <c r="E22" s="83">
        <v>32780000</v>
      </c>
      <c r="F22" s="83">
        <v>42841000</v>
      </c>
      <c r="G22" s="38" t="s">
        <v>44</v>
      </c>
      <c r="H22" s="83">
        <v>0</v>
      </c>
      <c r="I22" s="83"/>
      <c r="J22" s="83"/>
      <c r="K22" s="83"/>
      <c r="L22" s="6"/>
      <c r="M22" s="47">
        <f>'7-27(廃止)'!C37</f>
        <v>42841000</v>
      </c>
      <c r="N22" s="47">
        <f>'7-27(廃止)'!D37</f>
        <v>0</v>
      </c>
    </row>
    <row r="23" spans="1:255" s="54" customFormat="1" ht="15" customHeight="1">
      <c r="A23" s="39"/>
      <c r="B23" s="2"/>
      <c r="C23" s="2"/>
      <c r="D23" s="2"/>
      <c r="E23" s="2"/>
      <c r="F23" s="2"/>
      <c r="G23" s="39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4" customFormat="1" ht="11.25" customHeight="1">
      <c r="A24" s="8"/>
      <c r="B24" s="48"/>
      <c r="C24" s="48"/>
      <c r="D24" s="48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4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4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4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4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4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4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32" customFormat="1" ht="16.5" customHeight="1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32" customFormat="1" ht="15" customHeight="1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32" customFormat="1" ht="16.5" customHeight="1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32" customFormat="1" ht="16.5" customHeight="1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32" customFormat="1" ht="16.5" customHeight="1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8" customFormat="1" ht="16.5" customHeight="1">
      <c r="A49" s="1"/>
      <c r="B49" s="1"/>
      <c r="C49" s="1"/>
      <c r="D49" s="1"/>
      <c r="E49" s="1"/>
      <c r="F49" s="1"/>
      <c r="H49" s="14"/>
      <c r="I49" s="14"/>
    </row>
    <row r="50" spans="1:9" s="8" customFormat="1" ht="16.5" customHeight="1">
      <c r="A50" s="1"/>
      <c r="B50" s="1"/>
      <c r="C50" s="1"/>
      <c r="D50" s="1"/>
      <c r="E50" s="1"/>
      <c r="F50" s="1"/>
      <c r="H50" s="14"/>
      <c r="I50" s="14"/>
    </row>
    <row r="51" spans="1:6" s="14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4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4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4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4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4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4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40"/>
      <c r="F87" s="41"/>
    </row>
  </sheetData>
  <sheetProtection/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61" t="s">
        <v>66</v>
      </c>
    </row>
    <row r="2" spans="1:3" s="75" customFormat="1" ht="18.75" customHeight="1">
      <c r="A2" s="64" t="s">
        <v>56</v>
      </c>
      <c r="B2" s="64"/>
      <c r="C2" s="65"/>
    </row>
    <row r="3" spans="1:6" ht="14.25" customHeight="1" thickBot="1">
      <c r="A3" s="66" t="s">
        <v>39</v>
      </c>
      <c r="B3" s="62"/>
      <c r="C3" s="62"/>
      <c r="D3" s="62"/>
      <c r="E3" s="62"/>
      <c r="F3" s="63"/>
    </row>
    <row r="4" spans="1:9" ht="14.25" customHeight="1" thickTop="1">
      <c r="A4" s="125" t="s">
        <v>0</v>
      </c>
      <c r="B4" s="126"/>
      <c r="C4" s="118" t="e">
        <f>#REF!</f>
        <v>#REF!</v>
      </c>
      <c r="D4" s="119"/>
      <c r="E4" s="120"/>
      <c r="F4" s="58" t="e">
        <f>C4+1</f>
        <v>#REF!</v>
      </c>
      <c r="I4" s="4" t="s">
        <v>58</v>
      </c>
    </row>
    <row r="5" spans="1:6" ht="14.25" customHeight="1">
      <c r="A5" s="127"/>
      <c r="B5" s="128"/>
      <c r="C5" s="67" t="s">
        <v>34</v>
      </c>
      <c r="D5" s="59" t="s">
        <v>51</v>
      </c>
      <c r="E5" s="59" t="s">
        <v>52</v>
      </c>
      <c r="F5" s="36" t="s">
        <v>53</v>
      </c>
    </row>
    <row r="6" spans="1:6" ht="14.25" customHeight="1">
      <c r="A6" s="129" t="s">
        <v>36</v>
      </c>
      <c r="B6" s="130"/>
      <c r="C6" s="77">
        <f>SUM(C8,C11,C14,J13,C17,C20)</f>
        <v>116561000</v>
      </c>
      <c r="D6" s="77">
        <f>SUM(D8,D11,D14,K13,D17,D20,D23)</f>
        <v>113136089</v>
      </c>
      <c r="E6" s="81">
        <f>SUM(E8,E11,E14,L13,E17,E20,E23)</f>
        <v>-3424911</v>
      </c>
      <c r="F6" s="77">
        <f>SUM(F8,F11,F14,M13,F17,F20)</f>
        <v>0</v>
      </c>
    </row>
    <row r="7" spans="1:6" ht="7.5" customHeight="1">
      <c r="A7" s="69"/>
      <c r="B7" s="70"/>
      <c r="C7" s="93"/>
      <c r="D7" s="93"/>
      <c r="E7" s="86"/>
      <c r="F7" s="89"/>
    </row>
    <row r="8" spans="1:6" ht="14.25" customHeight="1">
      <c r="A8" s="123" t="s">
        <v>49</v>
      </c>
      <c r="B8" s="124"/>
      <c r="C8" s="78">
        <f>SUM(C9)</f>
        <v>19200000</v>
      </c>
      <c r="D8" s="78">
        <f>SUM(D9)</f>
        <v>17956900</v>
      </c>
      <c r="E8" s="81">
        <f>SUM(E9)</f>
        <v>-1243100</v>
      </c>
      <c r="F8" s="93">
        <f>SUM(F9)</f>
        <v>0</v>
      </c>
    </row>
    <row r="9" spans="1:6" ht="14.25" customHeight="1">
      <c r="A9" s="74"/>
      <c r="B9" s="71" t="s">
        <v>49</v>
      </c>
      <c r="C9" s="79">
        <v>19200000</v>
      </c>
      <c r="D9" s="79">
        <v>17956900</v>
      </c>
      <c r="E9" s="80">
        <f>D9-C9</f>
        <v>-1243100</v>
      </c>
      <c r="F9" s="82">
        <v>0</v>
      </c>
    </row>
    <row r="10" spans="1:6" ht="7.5" customHeight="1">
      <c r="A10" s="74"/>
      <c r="B10" s="71"/>
      <c r="C10" s="93"/>
      <c r="D10" s="93"/>
      <c r="E10" s="81"/>
      <c r="F10" s="82"/>
    </row>
    <row r="11" spans="1:6" ht="14.25" customHeight="1">
      <c r="A11" s="123" t="s">
        <v>54</v>
      </c>
      <c r="B11" s="124"/>
      <c r="C11" s="78">
        <f>SUM(C12)</f>
        <v>18514000</v>
      </c>
      <c r="D11" s="78">
        <f>SUM(D12)</f>
        <v>16252312</v>
      </c>
      <c r="E11" s="81">
        <f>SUM(E12)</f>
        <v>-2261688</v>
      </c>
      <c r="F11" s="78">
        <f>SUM(F12)</f>
        <v>0</v>
      </c>
    </row>
    <row r="12" spans="1:6" ht="14.25" customHeight="1">
      <c r="A12" s="74"/>
      <c r="B12" s="71" t="s">
        <v>54</v>
      </c>
      <c r="C12" s="79">
        <v>18514000</v>
      </c>
      <c r="D12" s="79">
        <v>16252312</v>
      </c>
      <c r="E12" s="80">
        <f>D12-C12</f>
        <v>-2261688</v>
      </c>
      <c r="F12" s="82">
        <v>0</v>
      </c>
    </row>
    <row r="13" spans="1:6" ht="7.5" customHeight="1">
      <c r="A13" s="74"/>
      <c r="B13" s="71"/>
      <c r="C13" s="93"/>
      <c r="D13" s="93"/>
      <c r="E13" s="81"/>
      <c r="F13" s="82"/>
    </row>
    <row r="14" spans="1:6" ht="14.25" customHeight="1">
      <c r="A14" s="123" t="s">
        <v>3</v>
      </c>
      <c r="B14" s="124"/>
      <c r="C14" s="78">
        <f>SUM(C15)</f>
        <v>12079000</v>
      </c>
      <c r="D14" s="78">
        <f>SUM(D15)</f>
        <v>9768602</v>
      </c>
      <c r="E14" s="81">
        <f>SUM(E15)</f>
        <v>-2310398</v>
      </c>
      <c r="F14" s="78">
        <f>SUM(F15)</f>
        <v>0</v>
      </c>
    </row>
    <row r="15" spans="1:6" ht="14.25" customHeight="1">
      <c r="A15" s="74"/>
      <c r="B15" s="71" t="s">
        <v>4</v>
      </c>
      <c r="C15" s="79">
        <v>12079000</v>
      </c>
      <c r="D15" s="79">
        <v>9768602</v>
      </c>
      <c r="E15" s="80">
        <f>D15-C15</f>
        <v>-2310398</v>
      </c>
      <c r="F15" s="82">
        <v>0</v>
      </c>
    </row>
    <row r="16" spans="1:6" ht="7.5" customHeight="1">
      <c r="A16" s="74"/>
      <c r="B16" s="71"/>
      <c r="C16" s="93"/>
      <c r="D16" s="93"/>
      <c r="E16" s="81"/>
      <c r="F16" s="82"/>
    </row>
    <row r="17" spans="1:6" ht="14.25" customHeight="1">
      <c r="A17" s="123" t="s">
        <v>5</v>
      </c>
      <c r="B17" s="124"/>
      <c r="C17" s="77">
        <f>SUM(C18)</f>
        <v>64200000</v>
      </c>
      <c r="D17" s="77">
        <f>SUM(D18)</f>
        <v>64200593</v>
      </c>
      <c r="E17" s="85">
        <f>SUM(E18)</f>
        <v>593</v>
      </c>
      <c r="F17" s="77">
        <f>SUM(F18)</f>
        <v>0</v>
      </c>
    </row>
    <row r="18" spans="1:6" ht="14.25" customHeight="1">
      <c r="A18" s="73"/>
      <c r="B18" s="71" t="s">
        <v>5</v>
      </c>
      <c r="C18" s="79">
        <v>64200000</v>
      </c>
      <c r="D18" s="79">
        <v>64200593</v>
      </c>
      <c r="E18" s="80">
        <f>D18-C18</f>
        <v>593</v>
      </c>
      <c r="F18" s="82">
        <v>0</v>
      </c>
    </row>
    <row r="19" spans="1:6" ht="7.5" customHeight="1">
      <c r="A19" s="73"/>
      <c r="B19" s="71"/>
      <c r="C19" s="93"/>
      <c r="D19" s="93"/>
      <c r="E19" s="81"/>
      <c r="F19" s="82"/>
    </row>
    <row r="20" spans="1:6" ht="14.25" customHeight="1">
      <c r="A20" s="123" t="s">
        <v>38</v>
      </c>
      <c r="B20" s="124"/>
      <c r="C20" s="78">
        <f>SUM(C21:C21)</f>
        <v>2568000</v>
      </c>
      <c r="D20" s="78">
        <f>SUM(D21:D21)</f>
        <v>3958287</v>
      </c>
      <c r="E20" s="81">
        <f>SUM(E21:E21)</f>
        <v>1390287</v>
      </c>
      <c r="F20" s="78">
        <f>SUM(F21)</f>
        <v>0</v>
      </c>
    </row>
    <row r="21" spans="1:6" ht="14.25" customHeight="1">
      <c r="A21" s="74"/>
      <c r="B21" s="71" t="s">
        <v>38</v>
      </c>
      <c r="C21" s="79">
        <v>2568000</v>
      </c>
      <c r="D21" s="79">
        <v>3958287</v>
      </c>
      <c r="E21" s="80">
        <f>D21-C21</f>
        <v>1390287</v>
      </c>
      <c r="F21" s="82">
        <v>0</v>
      </c>
    </row>
    <row r="22" spans="1:6" ht="7.5" customHeight="1">
      <c r="A22" s="74"/>
      <c r="B22" s="71"/>
      <c r="C22" s="79"/>
      <c r="D22" s="79"/>
      <c r="E22" s="80"/>
      <c r="F22" s="82"/>
    </row>
    <row r="23" spans="1:6" ht="14.25" customHeight="1">
      <c r="A23" s="123" t="s">
        <v>37</v>
      </c>
      <c r="B23" s="124"/>
      <c r="C23" s="78">
        <f>SUM(C24)</f>
        <v>0</v>
      </c>
      <c r="D23" s="78">
        <f>SUM(D24)</f>
        <v>999395</v>
      </c>
      <c r="E23" s="102">
        <f>SUM(E24)</f>
        <v>999395</v>
      </c>
      <c r="F23" s="78">
        <f>SUM(F24)</f>
        <v>0</v>
      </c>
    </row>
    <row r="24" spans="1:6" ht="14.25" customHeight="1">
      <c r="A24" s="76"/>
      <c r="B24" s="101" t="s">
        <v>64</v>
      </c>
      <c r="C24" s="94">
        <v>0</v>
      </c>
      <c r="D24" s="84">
        <v>999395</v>
      </c>
      <c r="E24" s="98">
        <f>D24-C24</f>
        <v>999395</v>
      </c>
      <c r="F24" s="84">
        <v>0</v>
      </c>
    </row>
    <row r="25" spans="1:6" ht="14.25" customHeight="1">
      <c r="A25" s="42" t="s">
        <v>65</v>
      </c>
      <c r="B25" s="103"/>
      <c r="C25" s="82"/>
      <c r="D25" s="82"/>
      <c r="E25" s="97"/>
      <c r="F25" s="82"/>
    </row>
    <row r="26" spans="1:6" ht="14.25" customHeight="1">
      <c r="A26" s="11" t="s">
        <v>60</v>
      </c>
      <c r="B26" s="42"/>
      <c r="C26" s="82"/>
      <c r="D26" s="96"/>
      <c r="E26" s="96"/>
      <c r="F26" s="96"/>
    </row>
    <row r="27" ht="18.75" customHeight="1"/>
    <row r="28" ht="18.75" customHeight="1">
      <c r="A28" s="64" t="s">
        <v>59</v>
      </c>
    </row>
    <row r="29" spans="1:6" ht="14.25" thickBot="1">
      <c r="A29" s="66" t="s">
        <v>39</v>
      </c>
      <c r="B29" s="6"/>
      <c r="C29" s="6"/>
      <c r="D29" s="6"/>
      <c r="E29" s="6"/>
      <c r="F29" s="6"/>
    </row>
    <row r="30" spans="1:9" ht="14.25" customHeight="1" thickTop="1">
      <c r="A30" s="125" t="s">
        <v>0</v>
      </c>
      <c r="B30" s="126"/>
      <c r="C30" s="118" t="e">
        <f>C4</f>
        <v>#REF!</v>
      </c>
      <c r="D30" s="121"/>
      <c r="E30" s="122"/>
      <c r="F30" s="58" t="e">
        <f>F4</f>
        <v>#REF!</v>
      </c>
      <c r="I30" s="4" t="s">
        <v>58</v>
      </c>
    </row>
    <row r="31" spans="1:6" ht="14.25" customHeight="1">
      <c r="A31" s="127"/>
      <c r="B31" s="128"/>
      <c r="C31" s="67" t="s">
        <v>34</v>
      </c>
      <c r="D31" s="67" t="s">
        <v>55</v>
      </c>
      <c r="E31" s="59" t="s">
        <v>52</v>
      </c>
      <c r="F31" s="36" t="s">
        <v>53</v>
      </c>
    </row>
    <row r="32" spans="1:6" ht="14.25" customHeight="1">
      <c r="A32" s="129" t="s">
        <v>36</v>
      </c>
      <c r="B32" s="130"/>
      <c r="C32" s="77">
        <f>SUM(C34,C37)</f>
        <v>116561000</v>
      </c>
      <c r="D32" s="93">
        <f>SUM(D34,D37)</f>
        <v>71696938</v>
      </c>
      <c r="E32" s="93">
        <f>SUM(E34,E37)</f>
        <v>44864062</v>
      </c>
      <c r="F32" s="93">
        <f>SUM(F34,F37)</f>
        <v>0</v>
      </c>
    </row>
    <row r="33" spans="1:6" ht="7.5" customHeight="1">
      <c r="A33" s="69"/>
      <c r="B33" s="70"/>
      <c r="C33" s="79"/>
      <c r="D33" s="87"/>
      <c r="E33" s="87"/>
      <c r="F33" s="82"/>
    </row>
    <row r="34" spans="1:6" ht="14.25" customHeight="1">
      <c r="A34" s="123" t="s">
        <v>40</v>
      </c>
      <c r="B34" s="124"/>
      <c r="C34" s="78">
        <f>SUM(C35)</f>
        <v>73720000</v>
      </c>
      <c r="D34" s="95">
        <f>SUM(D35)</f>
        <v>71696938</v>
      </c>
      <c r="E34" s="95">
        <f>SUM(E35)</f>
        <v>2023062</v>
      </c>
      <c r="F34" s="93">
        <f>SUM(F35)</f>
        <v>0</v>
      </c>
    </row>
    <row r="35" spans="1:6" ht="14.25" customHeight="1">
      <c r="A35" s="74"/>
      <c r="B35" s="71" t="s">
        <v>57</v>
      </c>
      <c r="C35" s="79">
        <v>73720000</v>
      </c>
      <c r="D35" s="87">
        <v>71696938</v>
      </c>
      <c r="E35" s="79">
        <f>C35-D35</f>
        <v>2023062</v>
      </c>
      <c r="F35" s="82">
        <v>0</v>
      </c>
    </row>
    <row r="36" spans="1:6" ht="7.5" customHeight="1">
      <c r="A36" s="74"/>
      <c r="B36" s="71"/>
      <c r="C36" s="79"/>
      <c r="D36" s="87"/>
      <c r="E36" s="87"/>
      <c r="F36" s="82"/>
    </row>
    <row r="37" spans="1:6" ht="14.25" customHeight="1">
      <c r="A37" s="123" t="s">
        <v>41</v>
      </c>
      <c r="B37" s="124"/>
      <c r="C37" s="78">
        <f>SUM(C38)</f>
        <v>42841000</v>
      </c>
      <c r="D37" s="95">
        <f>SUM(D38)</f>
        <v>0</v>
      </c>
      <c r="E37" s="95">
        <f>SUM(E38)</f>
        <v>42841000</v>
      </c>
      <c r="F37" s="93">
        <f>SUM(F38)</f>
        <v>0</v>
      </c>
    </row>
    <row r="38" spans="1:6" ht="14.25" customHeight="1">
      <c r="A38" s="72"/>
      <c r="B38" s="68" t="s">
        <v>41</v>
      </c>
      <c r="C38" s="91">
        <v>42841000</v>
      </c>
      <c r="D38" s="83">
        <v>0</v>
      </c>
      <c r="E38" s="83">
        <f>C38-D38</f>
        <v>42841000</v>
      </c>
      <c r="F38" s="84">
        <v>0</v>
      </c>
    </row>
    <row r="39" spans="1:6" ht="14.25" customHeight="1">
      <c r="A39" s="11"/>
      <c r="B39" s="15"/>
      <c r="C39" s="6"/>
      <c r="D39" s="6"/>
      <c r="E39" s="6"/>
      <c r="F39" s="62"/>
    </row>
  </sheetData>
  <sheetProtection/>
  <mergeCells count="14"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2020-02-25T00:57:25Z</dcterms:modified>
  <cp:category/>
  <cp:version/>
  <cp:contentType/>
  <cp:contentStatus/>
</cp:coreProperties>
</file>