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09事業者係\02 係共有\04条例・規則・要綱改正\06-04地域密着の指定・基準該当(要綱）\確定　要綱\様式番号のみ変更の様式\新しいフォルダー\"/>
    </mc:Choice>
  </mc:AlternateContent>
  <bookViews>
    <workbookView xWindow="-105" yWindow="-105" windowWidth="23250" windowHeight="12570" tabRatio="670"/>
  </bookViews>
  <sheets>
    <sheet name="療養通所（1枚版）" sheetId="10" r:id="rId1"/>
    <sheet name="シフト記号表（勤務時間帯）" sheetId="11" r:id="rId2"/>
    <sheet name="記入方法" sheetId="7" r:id="rId3"/>
    <sheet name="プルダウン・リスト" sheetId="3" r:id="rId4"/>
  </sheets>
  <definedNames>
    <definedName name="【記載例】シフト記号" localSheetId="1">'シフト記号表（勤務時間帯）'!$C$6:$C$35</definedName>
    <definedName name="【記載例】シフト記号">#REF!</definedName>
    <definedName name="_xlnm.Print_Area" localSheetId="2">記入方法!$B$1:$P$76</definedName>
    <definedName name="_xlnm.Print_Area" localSheetId="0">'療養通所（1枚版）'!$A$1:$BF$66</definedName>
    <definedName name="_xlnm.Print_Titles" localSheetId="0">'療養通所（1枚版）'!$2:$22</definedName>
    <definedName name="シフト記号表">'シフト記号表（勤務時間帯）'!$C$6:$C$35</definedName>
    <definedName name="介護職員">プルダウン・リスト!$E$13:$E$25</definedName>
    <definedName name="看護職員">プルダウン・リスト!$D$13:$D$25</definedName>
    <definedName name="管理者">プルダウン・リスト!$C$13:$C$25</definedName>
    <definedName name="職種">プルダウン・リスト!$C$12:$L$12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8" i="10" l="1"/>
  <c r="AW61" i="10" l="1"/>
  <c r="AV61" i="10"/>
  <c r="AU61" i="10"/>
  <c r="AT61" i="10"/>
  <c r="AS61" i="10"/>
  <c r="AR61" i="10"/>
  <c r="AQ61" i="10"/>
  <c r="AP61" i="10"/>
  <c r="AO61" i="10"/>
  <c r="AN61" i="10"/>
  <c r="AM61" i="10"/>
  <c r="AL61" i="10"/>
  <c r="AK61" i="10"/>
  <c r="AJ61" i="10"/>
  <c r="AI61" i="10"/>
  <c r="AH61" i="10"/>
  <c r="AG61" i="10"/>
  <c r="AF61" i="10"/>
  <c r="AE61" i="10"/>
  <c r="AD61" i="10"/>
  <c r="AC61" i="10"/>
  <c r="AB61" i="10"/>
  <c r="AA61" i="10"/>
  <c r="Z61" i="10"/>
  <c r="Y61" i="10"/>
  <c r="X61" i="10"/>
  <c r="W61" i="10"/>
  <c r="V61" i="10"/>
  <c r="U61" i="10"/>
  <c r="T61" i="10"/>
  <c r="S61" i="10"/>
  <c r="AW58" i="10"/>
  <c r="AV58" i="10"/>
  <c r="AU58" i="10"/>
  <c r="AT58" i="10"/>
  <c r="AS58" i="10"/>
  <c r="AR58" i="10"/>
  <c r="AQ58" i="10"/>
  <c r="AP58" i="10"/>
  <c r="AO58" i="10"/>
  <c r="AN58" i="10"/>
  <c r="AM58" i="10"/>
  <c r="AL58" i="10"/>
  <c r="AK58" i="10"/>
  <c r="AJ58" i="10"/>
  <c r="AI58" i="10"/>
  <c r="AH58" i="10"/>
  <c r="AG58" i="10"/>
  <c r="AF58" i="10"/>
  <c r="AE58" i="10"/>
  <c r="AD58" i="10"/>
  <c r="AC58" i="10"/>
  <c r="AB58" i="10"/>
  <c r="AA58" i="10"/>
  <c r="Z58" i="10"/>
  <c r="Y58" i="10"/>
  <c r="X58" i="10"/>
  <c r="W58" i="10"/>
  <c r="V58" i="10"/>
  <c r="U58" i="10"/>
  <c r="T58" i="10"/>
  <c r="S58" i="10"/>
  <c r="AW55" i="10"/>
  <c r="AV55" i="10"/>
  <c r="AU55" i="10"/>
  <c r="AT55" i="10"/>
  <c r="AS55" i="10"/>
  <c r="AR55" i="10"/>
  <c r="AQ55" i="10"/>
  <c r="AP55" i="10"/>
  <c r="AO55" i="10"/>
  <c r="AN55" i="10"/>
  <c r="AM55" i="10"/>
  <c r="AL55" i="10"/>
  <c r="AK55" i="10"/>
  <c r="AJ55" i="10"/>
  <c r="AI55" i="10"/>
  <c r="AH55" i="10"/>
  <c r="AG55" i="10"/>
  <c r="AF55" i="10"/>
  <c r="AE55" i="10"/>
  <c r="AD55" i="10"/>
  <c r="AC55" i="10"/>
  <c r="AB55" i="10"/>
  <c r="AA55" i="10"/>
  <c r="Z55" i="10"/>
  <c r="Y55" i="10"/>
  <c r="X55" i="10"/>
  <c r="W55" i="10"/>
  <c r="V55" i="10"/>
  <c r="U55" i="10"/>
  <c r="T55" i="10"/>
  <c r="S55" i="10"/>
  <c r="AW52" i="10"/>
  <c r="AV52" i="10"/>
  <c r="AU52" i="10"/>
  <c r="AT52" i="10"/>
  <c r="AS52" i="10"/>
  <c r="AR52" i="10"/>
  <c r="AQ52" i="10"/>
  <c r="AP52" i="10"/>
  <c r="AO52" i="10"/>
  <c r="AN52" i="10"/>
  <c r="AM52" i="10"/>
  <c r="AL52" i="10"/>
  <c r="AK52" i="10"/>
  <c r="AJ52" i="10"/>
  <c r="AI52" i="10"/>
  <c r="AH52" i="10"/>
  <c r="AG52" i="10"/>
  <c r="AF52" i="10"/>
  <c r="AE52" i="10"/>
  <c r="AD52" i="10"/>
  <c r="AC52" i="10"/>
  <c r="AB52" i="10"/>
  <c r="AA52" i="10"/>
  <c r="Z52" i="10"/>
  <c r="Y52" i="10"/>
  <c r="X52" i="10"/>
  <c r="W52" i="10"/>
  <c r="V52" i="10"/>
  <c r="U52" i="10"/>
  <c r="T52" i="10"/>
  <c r="S52" i="10"/>
  <c r="AW49" i="10"/>
  <c r="AV49" i="10"/>
  <c r="AU49" i="10"/>
  <c r="AT49" i="10"/>
  <c r="AS49" i="10"/>
  <c r="AR49" i="10"/>
  <c r="AQ49" i="10"/>
  <c r="AP49" i="10"/>
  <c r="AO49" i="10"/>
  <c r="AN49" i="10"/>
  <c r="AM49" i="10"/>
  <c r="AL49" i="10"/>
  <c r="AK49" i="10"/>
  <c r="AJ49" i="10"/>
  <c r="AI49" i="10"/>
  <c r="AH49" i="10"/>
  <c r="AG49" i="10"/>
  <c r="AF49" i="10"/>
  <c r="AE49" i="10"/>
  <c r="AD49" i="10"/>
  <c r="AC49" i="10"/>
  <c r="AB49" i="10"/>
  <c r="AA49" i="10"/>
  <c r="Z49" i="10"/>
  <c r="Y49" i="10"/>
  <c r="X49" i="10"/>
  <c r="W49" i="10"/>
  <c r="V49" i="10"/>
  <c r="U49" i="10"/>
  <c r="T49" i="10"/>
  <c r="S49" i="10"/>
  <c r="AW46" i="10"/>
  <c r="AV46" i="10"/>
  <c r="AU46" i="10"/>
  <c r="AT46" i="10"/>
  <c r="AS46" i="10"/>
  <c r="AR46" i="10"/>
  <c r="AQ46" i="10"/>
  <c r="AP46" i="10"/>
  <c r="AO46" i="10"/>
  <c r="AN46" i="10"/>
  <c r="AM46" i="10"/>
  <c r="AL46" i="10"/>
  <c r="AK46" i="10"/>
  <c r="AJ46" i="10"/>
  <c r="AI46" i="10"/>
  <c r="AH46" i="10"/>
  <c r="AG46" i="10"/>
  <c r="AF46" i="10"/>
  <c r="AE46" i="10"/>
  <c r="AD46" i="10"/>
  <c r="AC46" i="10"/>
  <c r="AB46" i="10"/>
  <c r="AA46" i="10"/>
  <c r="Z46" i="10"/>
  <c r="Y46" i="10"/>
  <c r="X46" i="10"/>
  <c r="W46" i="10"/>
  <c r="V46" i="10"/>
  <c r="U46" i="10"/>
  <c r="T46" i="10"/>
  <c r="S46" i="10"/>
  <c r="AW43" i="10"/>
  <c r="AV43" i="10"/>
  <c r="AU43" i="10"/>
  <c r="AT43" i="10"/>
  <c r="AS43" i="10"/>
  <c r="AR43" i="10"/>
  <c r="AQ43" i="10"/>
  <c r="AP43" i="10"/>
  <c r="AO43" i="10"/>
  <c r="AN43" i="10"/>
  <c r="AM43" i="10"/>
  <c r="AL43" i="10"/>
  <c r="AK43" i="10"/>
  <c r="AJ43" i="10"/>
  <c r="AI43" i="10"/>
  <c r="AH43" i="10"/>
  <c r="AG43" i="10"/>
  <c r="AF43" i="10"/>
  <c r="AE43" i="10"/>
  <c r="AD43" i="10"/>
  <c r="AC43" i="10"/>
  <c r="AB43" i="10"/>
  <c r="AA43" i="10"/>
  <c r="Z43" i="10"/>
  <c r="Y43" i="10"/>
  <c r="X43" i="10"/>
  <c r="W43" i="10"/>
  <c r="V43" i="10"/>
  <c r="U43" i="10"/>
  <c r="T43" i="10"/>
  <c r="S43" i="10"/>
  <c r="AW40" i="10"/>
  <c r="AV40" i="10"/>
  <c r="AU40" i="10"/>
  <c r="AT40" i="10"/>
  <c r="AS40" i="10"/>
  <c r="AR40" i="10"/>
  <c r="AQ40" i="10"/>
  <c r="AP40" i="10"/>
  <c r="AO40" i="10"/>
  <c r="AN40" i="10"/>
  <c r="AM40" i="10"/>
  <c r="AL40" i="10"/>
  <c r="AK40" i="10"/>
  <c r="AJ40" i="10"/>
  <c r="AI40" i="10"/>
  <c r="AH40" i="10"/>
  <c r="AG40" i="10"/>
  <c r="AF40" i="10"/>
  <c r="AE40" i="10"/>
  <c r="AD40" i="10"/>
  <c r="AC40" i="10"/>
  <c r="AB40" i="10"/>
  <c r="AA40" i="10"/>
  <c r="Z40" i="10"/>
  <c r="Y40" i="10"/>
  <c r="X40" i="10"/>
  <c r="W40" i="10"/>
  <c r="V40" i="10"/>
  <c r="U40" i="10"/>
  <c r="T40" i="10"/>
  <c r="S40" i="10"/>
  <c r="AW37" i="10"/>
  <c r="AV37" i="10"/>
  <c r="AU37" i="10"/>
  <c r="AT37" i="10"/>
  <c r="AS37" i="10"/>
  <c r="AR37" i="10"/>
  <c r="AQ37" i="10"/>
  <c r="AP37" i="10"/>
  <c r="AO37" i="10"/>
  <c r="AN37" i="10"/>
  <c r="AM37" i="10"/>
  <c r="AL37" i="10"/>
  <c r="AK37" i="10"/>
  <c r="AJ37" i="10"/>
  <c r="AI37" i="10"/>
  <c r="AH37" i="10"/>
  <c r="AG37" i="10"/>
  <c r="AF37" i="10"/>
  <c r="AE37" i="10"/>
  <c r="AD37" i="10"/>
  <c r="AC37" i="10"/>
  <c r="AB37" i="10"/>
  <c r="AA37" i="10"/>
  <c r="Z37" i="10"/>
  <c r="Y37" i="10"/>
  <c r="X37" i="10"/>
  <c r="W37" i="10"/>
  <c r="V37" i="10"/>
  <c r="U37" i="10"/>
  <c r="T37" i="10"/>
  <c r="S37" i="10"/>
  <c r="AW34" i="10"/>
  <c r="AV34" i="10"/>
  <c r="AU34" i="10"/>
  <c r="AT34" i="10"/>
  <c r="AS34" i="10"/>
  <c r="AR34" i="10"/>
  <c r="AQ34" i="10"/>
  <c r="AP34" i="10"/>
  <c r="AO34" i="10"/>
  <c r="AN34" i="10"/>
  <c r="AM34" i="10"/>
  <c r="AL34" i="10"/>
  <c r="AK34" i="10"/>
  <c r="AJ34" i="10"/>
  <c r="AI34" i="10"/>
  <c r="AH34" i="10"/>
  <c r="AG34" i="10"/>
  <c r="AF34" i="10"/>
  <c r="AE34" i="10"/>
  <c r="AD34" i="10"/>
  <c r="AC34" i="10"/>
  <c r="AB34" i="10"/>
  <c r="AA34" i="10"/>
  <c r="Z34" i="10"/>
  <c r="Y34" i="10"/>
  <c r="X34" i="10"/>
  <c r="W34" i="10"/>
  <c r="V34" i="10"/>
  <c r="U34" i="10"/>
  <c r="T34" i="10"/>
  <c r="S34" i="10"/>
  <c r="AW31" i="10"/>
  <c r="AV31" i="10"/>
  <c r="AU31" i="10"/>
  <c r="AT31" i="10"/>
  <c r="AS31" i="10"/>
  <c r="AR31" i="10"/>
  <c r="AQ31" i="10"/>
  <c r="AP31" i="10"/>
  <c r="AO31" i="10"/>
  <c r="AN31" i="10"/>
  <c r="AM31" i="10"/>
  <c r="AL31" i="10"/>
  <c r="AK31" i="10"/>
  <c r="AJ31" i="10"/>
  <c r="AI31" i="10"/>
  <c r="AH31" i="10"/>
  <c r="AG31" i="10"/>
  <c r="AF31" i="10"/>
  <c r="AE31" i="10"/>
  <c r="AD31" i="10"/>
  <c r="AC31" i="10"/>
  <c r="AB31" i="10"/>
  <c r="AA31" i="10"/>
  <c r="Z31" i="10"/>
  <c r="Y31" i="10"/>
  <c r="X31" i="10"/>
  <c r="W31" i="10"/>
  <c r="V31" i="10"/>
  <c r="U31" i="10"/>
  <c r="T31" i="10"/>
  <c r="S31" i="10"/>
  <c r="V28" i="10"/>
  <c r="AW28" i="10"/>
  <c r="AV28" i="10"/>
  <c r="AU28" i="10"/>
  <c r="AT28" i="10"/>
  <c r="AS28" i="10"/>
  <c r="AR28" i="10"/>
  <c r="AQ28" i="10"/>
  <c r="AP28" i="10"/>
  <c r="AO28" i="10"/>
  <c r="AN28" i="10"/>
  <c r="AM28" i="10"/>
  <c r="AL28" i="10"/>
  <c r="AK28" i="10"/>
  <c r="AJ28" i="10"/>
  <c r="AI28" i="10"/>
  <c r="AH28" i="10"/>
  <c r="AG28" i="10"/>
  <c r="AF28" i="10"/>
  <c r="AE28" i="10"/>
  <c r="AD28" i="10"/>
  <c r="AC28" i="10"/>
  <c r="AB28" i="10"/>
  <c r="AA28" i="10"/>
  <c r="Z28" i="10"/>
  <c r="Y28" i="10"/>
  <c r="X28" i="10"/>
  <c r="W28" i="10"/>
  <c r="U28" i="10"/>
  <c r="T28" i="10"/>
  <c r="S28" i="10"/>
  <c r="AW25" i="10"/>
  <c r="AV25" i="10"/>
  <c r="AU25" i="10"/>
  <c r="AT25" i="10"/>
  <c r="AS25" i="10"/>
  <c r="AR25" i="10"/>
  <c r="AQ25" i="10"/>
  <c r="AP25" i="10"/>
  <c r="AO25" i="10"/>
  <c r="AN25" i="10"/>
  <c r="AM25" i="10"/>
  <c r="AL25" i="10"/>
  <c r="AK25" i="10"/>
  <c r="AJ25" i="10"/>
  <c r="AI25" i="10"/>
  <c r="AH25" i="10"/>
  <c r="AG25" i="10"/>
  <c r="AF25" i="10"/>
  <c r="AE25" i="10"/>
  <c r="AD25" i="10"/>
  <c r="AC25" i="10"/>
  <c r="AB25" i="10"/>
  <c r="AA25" i="10"/>
  <c r="Z25" i="10"/>
  <c r="Y25" i="10"/>
  <c r="X25" i="10"/>
  <c r="W25" i="10"/>
  <c r="V25" i="10"/>
  <c r="T25" i="10"/>
  <c r="S25" i="10"/>
  <c r="U25" i="10"/>
  <c r="S7" i="11"/>
  <c r="S8" i="11"/>
  <c r="S9" i="11"/>
  <c r="S10" i="11"/>
  <c r="S11" i="11"/>
  <c r="S12" i="11"/>
  <c r="S13" i="11"/>
  <c r="S14" i="11"/>
  <c r="S15" i="11"/>
  <c r="S16" i="11"/>
  <c r="S17" i="11"/>
  <c r="S18" i="11"/>
  <c r="S19" i="11"/>
  <c r="S20" i="11"/>
  <c r="S21" i="11"/>
  <c r="S22" i="11"/>
  <c r="S23" i="11"/>
  <c r="S24" i="11"/>
  <c r="S25" i="11"/>
  <c r="S6" i="11"/>
  <c r="AA66" i="10" l="1"/>
  <c r="AW66" i="10"/>
  <c r="AV66" i="10"/>
  <c r="AU66" i="10"/>
  <c r="AT66" i="10"/>
  <c r="AS66" i="10"/>
  <c r="AR66" i="10"/>
  <c r="AQ66" i="10"/>
  <c r="AP66" i="10"/>
  <c r="AO66" i="10"/>
  <c r="AN66" i="10"/>
  <c r="AM66" i="10"/>
  <c r="AL66" i="10"/>
  <c r="AK66" i="10"/>
  <c r="AJ66" i="10"/>
  <c r="AI66" i="10"/>
  <c r="AH66" i="10"/>
  <c r="AG66" i="10"/>
  <c r="AF66" i="10"/>
  <c r="AE66" i="10"/>
  <c r="AD66" i="10"/>
  <c r="AC66" i="10"/>
  <c r="AB66" i="10"/>
  <c r="Z66" i="10"/>
  <c r="Y66" i="10"/>
  <c r="X66" i="10"/>
  <c r="W66" i="10"/>
  <c r="V66" i="10"/>
  <c r="U66" i="10"/>
  <c r="T66" i="10"/>
  <c r="S66"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X31" i="10"/>
  <c r="AZ31" i="10" s="1"/>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X57" i="10" l="1"/>
  <c r="AZ57" i="10" s="1"/>
  <c r="AX51" i="10"/>
  <c r="AZ51" i="10" s="1"/>
  <c r="AX43" i="10"/>
  <c r="AZ43" i="10" s="1"/>
  <c r="AX30" i="10"/>
  <c r="AZ30" i="10" s="1"/>
  <c r="AX42" i="10"/>
  <c r="AZ42" i="10" s="1"/>
  <c r="AX34" i="10"/>
  <c r="AZ34" i="10" s="1"/>
  <c r="AX39" i="10"/>
  <c r="AZ39" i="10" s="1"/>
  <c r="AX40" i="10"/>
  <c r="AZ40" i="10" s="1"/>
  <c r="AX45" i="10"/>
  <c r="AZ45" i="10" s="1"/>
  <c r="AX46" i="10"/>
  <c r="AZ46" i="10" s="1"/>
  <c r="AX28" i="10"/>
  <c r="AZ28" i="10" s="1"/>
  <c r="AX33" i="10"/>
  <c r="AZ33" i="10" s="1"/>
  <c r="AX49" i="10"/>
  <c r="AZ49" i="10" s="1"/>
  <c r="AX55" i="10"/>
  <c r="AZ55" i="10" s="1"/>
  <c r="AX61" i="10"/>
  <c r="AZ61" i="10" s="1"/>
  <c r="AX37" i="10"/>
  <c r="AZ37" i="10" s="1"/>
  <c r="AX48" i="10"/>
  <c r="AZ48" i="10" s="1"/>
  <c r="AX54" i="10"/>
  <c r="AZ54" i="10" s="1"/>
  <c r="AX60" i="10"/>
  <c r="AZ60" i="10" s="1"/>
  <c r="AX27" i="10"/>
  <c r="AZ27" i="10" s="1"/>
  <c r="AX36" i="10"/>
  <c r="AZ36" i="10" s="1"/>
  <c r="AX52" i="10"/>
  <c r="AZ52" i="10" s="1"/>
  <c r="AX58" i="10"/>
  <c r="AZ58" i="10" s="1"/>
  <c r="AW24" i="10" l="1"/>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V24" i="10"/>
  <c r="U24" i="10"/>
  <c r="T24" i="10"/>
  <c r="S24" i="10"/>
  <c r="K25" i="11" l="1"/>
  <c r="K24" i="11"/>
  <c r="K23" i="11"/>
  <c r="K22" i="11"/>
  <c r="K21" i="11"/>
  <c r="K20" i="11"/>
  <c r="K19" i="11"/>
  <c r="K18" i="11"/>
  <c r="K17" i="11"/>
  <c r="K16" i="11"/>
  <c r="K15" i="11"/>
  <c r="K14" i="11"/>
  <c r="K13" i="11"/>
  <c r="K12" i="11"/>
  <c r="K11" i="11"/>
  <c r="K10" i="11"/>
  <c r="K9" i="11"/>
  <c r="K8" i="11"/>
  <c r="K7" i="11"/>
  <c r="K6" i="11"/>
  <c r="BC15" i="10" l="1"/>
  <c r="F61" i="10"/>
  <c r="F58" i="10"/>
  <c r="F55" i="10"/>
  <c r="F52" i="10"/>
  <c r="F49" i="10"/>
  <c r="F46" i="10"/>
  <c r="F43" i="10"/>
  <c r="F40" i="10"/>
  <c r="F37" i="10"/>
  <c r="F34" i="10"/>
  <c r="F31" i="10"/>
  <c r="F28" i="10"/>
  <c r="B26" i="10"/>
  <c r="B29" i="10" s="1"/>
  <c r="B32" i="10" s="1"/>
  <c r="B35" i="10" s="1"/>
  <c r="B38" i="10" s="1"/>
  <c r="B41" i="10" s="1"/>
  <c r="B44" i="10" s="1"/>
  <c r="B47" i="10" s="1"/>
  <c r="B50" i="10" s="1"/>
  <c r="B53" i="10" s="1"/>
  <c r="B56" i="10" s="1"/>
  <c r="B59" i="10" s="1"/>
  <c r="F25" i="10"/>
  <c r="AW20" i="10"/>
  <c r="AW21" i="10" s="1"/>
  <c r="AW22" i="10" s="1"/>
  <c r="AV20" i="10"/>
  <c r="AV21" i="10" s="1"/>
  <c r="AV22" i="10" s="1"/>
  <c r="AU20" i="10"/>
  <c r="AU21" i="10" s="1"/>
  <c r="AU22" i="10" s="1"/>
  <c r="AC3" i="10"/>
  <c r="Y64" i="10" l="1"/>
  <c r="AX64" i="10"/>
  <c r="AZ64" i="10" s="1"/>
  <c r="AT64" i="10"/>
  <c r="AP64" i="10"/>
  <c r="AL64" i="10"/>
  <c r="AH64" i="10"/>
  <c r="AD64" i="10"/>
  <c r="Z64" i="10"/>
  <c r="T64" i="10"/>
  <c r="AV63" i="10"/>
  <c r="AR63" i="10"/>
  <c r="AN63" i="10"/>
  <c r="AJ63" i="10"/>
  <c r="AF63" i="10"/>
  <c r="AB63" i="10"/>
  <c r="X63" i="10"/>
  <c r="T63" i="10"/>
  <c r="AO63" i="10"/>
  <c r="Y63" i="10"/>
  <c r="W64" i="10"/>
  <c r="AW64" i="10"/>
  <c r="AS64" i="10"/>
  <c r="AO64" i="10"/>
  <c r="AK64" i="10"/>
  <c r="AG64" i="10"/>
  <c r="AC64" i="10"/>
  <c r="X64" i="10"/>
  <c r="S64" i="10"/>
  <c r="AU63" i="10"/>
  <c r="AQ63" i="10"/>
  <c r="AM63" i="10"/>
  <c r="AI63" i="10"/>
  <c r="AE63" i="10"/>
  <c r="AA63" i="10"/>
  <c r="W63" i="10"/>
  <c r="S63" i="10"/>
  <c r="AK63" i="10"/>
  <c r="U63" i="10"/>
  <c r="AV64" i="10"/>
  <c r="AR64" i="10"/>
  <c r="AN64" i="10"/>
  <c r="AJ64" i="10"/>
  <c r="AF64" i="10"/>
  <c r="AB64" i="10"/>
  <c r="V64" i="10"/>
  <c r="AX63" i="10"/>
  <c r="AZ63" i="10" s="1"/>
  <c r="AT63" i="10"/>
  <c r="AP63" i="10"/>
  <c r="AL63" i="10"/>
  <c r="AH63" i="10"/>
  <c r="AD63" i="10"/>
  <c r="Z63" i="10"/>
  <c r="V63" i="10"/>
  <c r="AE64" i="10"/>
  <c r="U64" i="10"/>
  <c r="AS63" i="10"/>
  <c r="AC63" i="10"/>
  <c r="AU64" i="10"/>
  <c r="AQ64" i="10"/>
  <c r="AM64" i="10"/>
  <c r="AI64" i="10"/>
  <c r="AA64" i="10"/>
  <c r="AW63" i="10"/>
  <c r="AG63" i="10"/>
  <c r="AX24" i="10"/>
  <c r="AZ24" i="10" s="1"/>
  <c r="AT21" i="10"/>
  <c r="AT22" i="10" s="1"/>
  <c r="AP21" i="10"/>
  <c r="AP22" i="10" s="1"/>
  <c r="AL21" i="10"/>
  <c r="AL22" i="10" s="1"/>
  <c r="AH21" i="10"/>
  <c r="AH22" i="10" s="1"/>
  <c r="AD21" i="10"/>
  <c r="AD22" i="10" s="1"/>
  <c r="Z21" i="10"/>
  <c r="Z22" i="10" s="1"/>
  <c r="V21" i="10"/>
  <c r="V22" i="10" s="1"/>
  <c r="AS21" i="10"/>
  <c r="AS22" i="10" s="1"/>
  <c r="AO21" i="10"/>
  <c r="AO22" i="10" s="1"/>
  <c r="AK21" i="10"/>
  <c r="AK22" i="10" s="1"/>
  <c r="AG21" i="10"/>
  <c r="AG22" i="10" s="1"/>
  <c r="AC21" i="10"/>
  <c r="AC22" i="10" s="1"/>
  <c r="Y21" i="10"/>
  <c r="Y22" i="10" s="1"/>
  <c r="U21" i="10"/>
  <c r="U22" i="10" s="1"/>
  <c r="BB9" i="10"/>
  <c r="AF21" i="10"/>
  <c r="AF22" i="10" s="1"/>
  <c r="W21" i="10"/>
  <c r="W22" i="10" s="1"/>
  <c r="AE21" i="10"/>
  <c r="AE22" i="10" s="1"/>
  <c r="AM21" i="10"/>
  <c r="AM22" i="10" s="1"/>
  <c r="X21" i="10"/>
  <c r="X22" i="10" s="1"/>
  <c r="AN21" i="10"/>
  <c r="AN22" i="10" s="1"/>
  <c r="S21" i="10"/>
  <c r="S22" i="10" s="1"/>
  <c r="AA21" i="10"/>
  <c r="AA22" i="10" s="1"/>
  <c r="AI21" i="10"/>
  <c r="AI22" i="10" s="1"/>
  <c r="AQ21" i="10"/>
  <c r="AQ22" i="10" s="1"/>
  <c r="T21" i="10"/>
  <c r="T22" i="10" s="1"/>
  <c r="AB21" i="10"/>
  <c r="AB22" i="10" s="1"/>
  <c r="AJ21" i="10"/>
  <c r="AJ22" i="10" s="1"/>
  <c r="AR21" i="10"/>
  <c r="AR22" i="10" s="1"/>
  <c r="AX25" i="10"/>
  <c r="AZ25" i="10" s="1"/>
</calcChain>
</file>

<file path=xl/sharedStrings.xml><?xml version="1.0" encoding="utf-8"?>
<sst xmlns="http://schemas.openxmlformats.org/spreadsheetml/2006/main" count="562" uniqueCount="168">
  <si>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</si>
  <si>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</si>
  <si>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</si>
  <si>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</si>
  <si>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</si>
  <si>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</si>
  <si>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</si>
  <si>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</si>
  <si>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</si>
  <si>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</si>
  <si>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</si>
  <si>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</si>
  <si>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</si>
  <si>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</si>
  <si>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</si>
  <si>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</si>
  <si>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</si>
  <si>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</si>
  <si>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</si>
  <si>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</si>
  <si>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</si>
  <si>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</si>
  <si>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</si>
  <si>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</si>
  <si>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</si>
  <si>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</si>
  <si>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ー</t>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</si>
  <si>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</si>
  <si>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</si>
  <si>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</si>
  <si>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</si>
  <si>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</si>
  <si>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</si>
  <si>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</si>
  <si>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</si>
  <si>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</si>
  <si>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</si>
  <si>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</si>
  <si>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</si>
  <si>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</si>
  <si>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</si>
  <si>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</si>
  <si>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</si>
  <si>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</si>
  <si>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</si>
  <si>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</si>
  <si>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</si>
  <si>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</si>
  <si>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</si>
  <si>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</si>
  <si>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</si>
  <si>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</si>
  <si>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</si>
  <si>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</si>
  <si>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介護職員</t>
    <rPh sb="0" eb="2">
      <t>カイゴ</t>
    </rPh>
    <rPh sb="2" eb="4">
      <t>ショクイン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</si>
  <si>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</si>
  <si>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</si>
  <si>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</si>
  <si>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</si>
  <si>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</si>
  <si>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</si>
  <si>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</si>
  <si>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</si>
  <si>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</si>
  <si>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</si>
  <si>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</si>
  <si>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</si>
  <si>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</si>
  <si>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</si>
  <si>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</si>
  <si>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</si>
  <si>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</si>
  <si>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</si>
  <si>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</si>
  <si>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</si>
  <si>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</si>
  <si>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</si>
  <si>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</si>
  <si>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</si>
  <si>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</si>
  <si>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</si>
  <si>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</si>
  <si>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</si>
  <si>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</si>
  <si>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</si>
  <si>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</si>
  <si>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</si>
  <si>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</si>
  <si>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</si>
  <si>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</si>
  <si>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</si>
  <si>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</si>
  <si>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</si>
  <si>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</si>
  <si>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</si>
  <si>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</si>
  <si>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</si>
  <si>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</si>
  <si>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</si>
  <si>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</si>
  <si>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</si>
  <si>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</si>
  <si>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</si>
  <si>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</si>
  <si>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</si>
  <si>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</si>
  <si>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</si>
  <si>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</si>
  <si>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</si>
  <si>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</si>
  <si>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</si>
  <si>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</si>
  <si>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</si>
  <si>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</si>
  <si>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</si>
  <si>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</si>
  <si>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</si>
  <si>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</si>
  <si>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</si>
  <si>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</si>
  <si>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</si>
  <si>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</si>
  <si>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</si>
  <si>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</si>
  <si>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</si>
  <si>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休日</t>
    <rPh sb="0" eb="2">
      <t>キュウジツ</t>
    </rPh>
    <phoneticPr fontId="2"/>
  </si>
  <si>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</si>
  <si>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</si>
  <si>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</si>
  <si>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</si>
  <si>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</si>
  <si>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</si>
  <si>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</si>
  <si>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療養通所介護</t>
    <rPh sb="0" eb="2">
      <t>リョウヨウ</t>
    </rPh>
    <rPh sb="2" eb="4">
      <t>ツウショ</t>
    </rPh>
    <rPh sb="4" eb="6">
      <t>カイゴ</t>
    </rPh>
    <phoneticPr fontId="2"/>
  </si>
  <si>
    <t>　D列・・・「看護職員」</t>
    <rPh sb="2" eb="3">
      <t>レツ</t>
    </rPh>
    <rPh sb="7" eb="9">
      <t>カンゴ</t>
    </rPh>
    <rPh sb="9" eb="11">
      <t>ショクイン</t>
    </rPh>
    <phoneticPr fontId="2"/>
  </si>
  <si>
    <t>　E列・・・「介護職員」</t>
    <rPh sb="2" eb="3">
      <t>レツ</t>
    </rPh>
    <rPh sb="7" eb="9">
      <t>カイゴ</t>
    </rPh>
    <rPh sb="9" eb="11">
      <t>ショクイン</t>
    </rPh>
    <phoneticPr fontId="2"/>
  </si>
  <si>
    <t>従業者の勤務の体制及び勤務形態一覧表　記入方法　（療養通所介護）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リョウヨウ</t>
    </rPh>
    <rPh sb="27" eb="29">
      <t>ツウショ</t>
    </rPh>
    <rPh sb="29" eb="31">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</si>
  <si>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</si>
  <si>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</si>
  <si>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</si>
  <si>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</si>
  <si>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</si>
  <si>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</si>
  <si>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</si>
  <si>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</si>
  <si>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</si>
  <si>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</si>
  <si>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</si>
  <si>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</si>
  <si>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</si>
  <si>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</si>
  <si>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</si>
  <si>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確保すべき看護職員・介護職員の員数（提供時間帯を通じて専従）　　</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</si>
  <si>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</si>
  <si>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</si>
  <si>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t>
    <rPh sb="5" eb="7">
      <t>トウガイ</t>
    </rPh>
    <rPh sb="11" eb="13">
      <t>テイキョウ</t>
    </rPh>
    <rPh sb="13" eb="15">
      <t>タンイ</t>
    </rPh>
    <rPh sb="20" eb="22">
      <t>テイキョウ</t>
    </rPh>
    <rPh sb="22" eb="24">
      <t>ジカン</t>
    </rPh>
    <rPh sb="25" eb="27">
      <t>ニュウリョク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</si>
  <si>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</si>
  <si>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</si>
  <si>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</si>
  <si>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</si>
  <si>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</si>
  <si>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</si>
  <si>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</si>
  <si>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</si>
  <si>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看護職員・介護職員のサービス提供時間内に勤務する時間数の合計（勤務延時間数）が自動計算されますので、誤りがないか確認してください。</t>
    <rPh sb="6" eb="8">
      <t>カンゴ</t>
    </rPh>
    <rPh sb="8" eb="10">
      <t>ショクイン</t>
    </rPh>
    <rPh sb="11" eb="13">
      <t>カイゴ</t>
    </rPh>
    <rPh sb="13" eb="15">
      <t>ショクイン</t>
    </rPh>
    <rPh sb="20" eb="22">
      <t>テイキョウ</t>
    </rPh>
    <rPh sb="22" eb="24">
      <t>ジカン</t>
    </rPh>
    <rPh sb="24" eb="25">
      <t>ナイ</t>
    </rPh>
    <rPh sb="26" eb="28">
      <t>キンム</t>
    </rPh>
    <rPh sb="30" eb="32">
      <t>ジカン</t>
    </rPh>
    <rPh sb="32" eb="33">
      <t>スウ</t>
    </rPh>
    <rPh sb="34" eb="36">
      <t>ゴウケイ</t>
    </rPh>
    <rPh sb="37" eb="39">
      <t>キンム</t>
    </rPh>
    <rPh sb="39" eb="40">
      <t>エン</t>
    </rPh>
    <rPh sb="40" eb="42">
      <t>ジカン</t>
    </rPh>
    <rPh sb="42" eb="43">
      <t>スウ</t>
    </rPh>
    <rPh sb="45" eb="47">
      <t>ジドウ</t>
    </rPh>
    <rPh sb="47" eb="49">
      <t>ケイサン</t>
    </rPh>
    <rPh sb="56" eb="57">
      <t>アヤマ</t>
    </rPh>
    <rPh sb="62" eb="64">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</si>
  <si>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</si>
  <si>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利用者の数1.5に対し、提供時間帯を通じて専従で確保すべき看護職員・介護職員の員数が自動計算されます。（（14)を入力しないと計算されません。）</t>
    <rPh sb="6" eb="9">
      <t>リヨウシャ</t>
    </rPh>
    <rPh sb="10" eb="11">
      <t>カズ</t>
    </rPh>
    <rPh sb="15" eb="16">
      <t>タイ</t>
    </rPh>
    <rPh sb="18" eb="20">
      <t>テイキョウ</t>
    </rPh>
    <rPh sb="20" eb="23">
      <t>ジカンタイ</t>
    </rPh>
    <rPh sb="24" eb="25">
      <t>ツウ</t>
    </rPh>
    <rPh sb="27" eb="29">
      <t>センジュウ</t>
    </rPh>
    <rPh sb="30" eb="32">
      <t>カクホ</t>
    </rPh>
    <rPh sb="35" eb="37">
      <t>カンゴ</t>
    </rPh>
    <rPh sb="37" eb="39">
      <t>ショクイン</t>
    </rPh>
    <rPh sb="40" eb="42">
      <t>カイゴ</t>
    </rPh>
    <rPh sb="42" eb="44">
      <t>ショクイン</t>
    </rPh>
    <rPh sb="45" eb="47">
      <t>インスウ</t>
    </rPh>
    <rPh sb="48" eb="50">
      <t>ジドウ</t>
    </rPh>
    <rPh sb="50" eb="52">
      <t>ケイサン</t>
    </rPh>
    <rPh sb="63" eb="65">
      <t>ニュウリョク</t>
    </rPh>
    <rPh sb="69" eb="71">
      <t>ケイサン</t>
    </rPh>
    <phoneticPr fontId="2"/>
  </si>
  <si>
    <t>第１-３号様式（第３条、第５条関係）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</si>
</sst>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0;[Red]\-#,##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419">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0" xfId="0" applyFont="1" applyFill="1" applyBorder="1" applyAlignment="1" applyProtection="1">
      <alignment horizontal="center" vertical="center" shrinkToFit="1"/>
      <protection locked="0"/>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0" borderId="0" xfId="0" applyFo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5" xfId="0" applyFont="1" applyFill="1" applyBorder="1" applyAlignment="1" applyProtection="1">
      <alignment vertical="center" wrapText="1"/>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69"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4" xfId="0" applyFont="1" applyFill="1" applyBorder="1">
      <alignment vertical="center"/>
    </xf>
    <xf numFmtId="0" fontId="24" fillId="3" borderId="75" xfId="0" applyFont="1" applyFill="1" applyBorder="1">
      <alignment vertical="center"/>
    </xf>
    <xf numFmtId="0" fontId="23" fillId="3" borderId="75" xfId="0" applyFont="1" applyFill="1" applyBorder="1">
      <alignment vertical="center"/>
    </xf>
    <xf numFmtId="0" fontId="23" fillId="3" borderId="76"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7" fontId="1" fillId="5" borderId="11" xfId="0" applyNumberFormat="1" applyFont="1" applyFill="1" applyBorder="1" applyAlignment="1" applyProtection="1">
      <alignment horizontal="center" vertical="center" shrinkToFit="1"/>
      <protection locked="0"/>
    </xf>
    <xf numFmtId="177" fontId="1" fillId="5" borderId="12" xfId="0" applyNumberFormat="1" applyFont="1" applyFill="1" applyBorder="1" applyAlignment="1" applyProtection="1">
      <alignment horizontal="center" vertical="center" shrinkToFit="1"/>
      <protection locked="0"/>
    </xf>
    <xf numFmtId="177" fontId="1" fillId="5" borderId="13" xfId="0" applyNumberFormat="1" applyFont="1" applyFill="1" applyBorder="1" applyAlignment="1" applyProtection="1">
      <alignment horizontal="center" vertical="center" shrinkToFit="1"/>
      <protection locked="0"/>
    </xf>
    <xf numFmtId="177" fontId="8" fillId="0" borderId="59" xfId="0" applyNumberFormat="1" applyFont="1" applyBorder="1" applyAlignment="1">
      <alignment horizontal="center" vertical="center" shrinkToFit="1"/>
    </xf>
    <xf numFmtId="177" fontId="8" fillId="0" borderId="60" xfId="0" applyNumberFormat="1" applyFont="1" applyBorder="1" applyAlignment="1">
      <alignment horizontal="center" vertical="center" shrinkToFit="1"/>
    </xf>
    <xf numFmtId="177" fontId="8" fillId="0" borderId="61" xfId="0" applyNumberFormat="1" applyFont="1" applyBorder="1" applyAlignment="1">
      <alignment horizontal="center" vertical="center" shrinkToFit="1"/>
    </xf>
    <xf numFmtId="177" fontId="8" fillId="0" borderId="82" xfId="0" applyNumberFormat="1" applyFont="1" applyBorder="1" applyAlignment="1">
      <alignment horizontal="center" vertical="center" shrinkToFit="1"/>
    </xf>
    <xf numFmtId="177" fontId="8" fillId="0" borderId="83" xfId="0" applyNumberFormat="1" applyFont="1" applyBorder="1" applyAlignment="1">
      <alignment horizontal="center" vertical="center" shrinkToFit="1"/>
    </xf>
    <xf numFmtId="177" fontId="8" fillId="0" borderId="84" xfId="0" applyNumberFormat="1" applyFont="1" applyBorder="1" applyAlignment="1">
      <alignment horizontal="center" vertical="center" shrinkToFi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0" xfId="0" applyFont="1" applyFill="1" applyBorder="1" applyAlignment="1">
      <alignment vertical="center" wrapText="1"/>
    </xf>
    <xf numFmtId="177" fontId="1" fillId="3" borderId="111" xfId="0" applyNumberFormat="1" applyFont="1" applyFill="1" applyBorder="1" applyAlignment="1" applyProtection="1">
      <alignment horizontal="center" vertical="center" shrinkToFit="1"/>
    </xf>
    <xf numFmtId="177" fontId="1" fillId="3" borderId="112" xfId="0" applyNumberFormat="1" applyFont="1" applyFill="1" applyBorder="1" applyAlignment="1" applyProtection="1">
      <alignment horizontal="center" vertical="center" shrinkToFit="1"/>
    </xf>
    <xf numFmtId="177" fontId="1" fillId="3" borderId="113" xfId="0" applyNumberFormat="1" applyFont="1" applyFill="1" applyBorder="1" applyAlignment="1" applyProtection="1">
      <alignment horizontal="center" vertical="center" shrinkToFit="1"/>
    </xf>
    <xf numFmtId="0" fontId="1" fillId="0" borderId="63"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178" fontId="1" fillId="0" borderId="19" xfId="1" applyNumberFormat="1" applyFont="1" applyFill="1" applyBorder="1" applyAlignment="1">
      <alignment horizontal="center" vertical="center" shrinkToFit="1"/>
    </xf>
    <xf numFmtId="178" fontId="1" fillId="0" borderId="20" xfId="1" applyNumberFormat="1" applyFont="1" applyFill="1" applyBorder="1" applyAlignment="1">
      <alignment horizontal="center" vertical="center" shrinkToFit="1"/>
    </xf>
    <xf numFmtId="178" fontId="1" fillId="0" borderId="21" xfId="1" applyNumberFormat="1" applyFont="1" applyFill="1" applyBorder="1" applyAlignment="1">
      <alignment horizontal="center" vertical="center" shrinkToFit="1"/>
    </xf>
    <xf numFmtId="0" fontId="1" fillId="0" borderId="47" xfId="0" applyFont="1" applyFill="1" applyBorder="1" applyAlignment="1" applyProtection="1">
      <alignment vertical="center" wrapText="1"/>
    </xf>
    <xf numFmtId="177" fontId="1" fillId="3" borderId="118" xfId="0" applyNumberFormat="1" applyFont="1" applyFill="1" applyBorder="1" applyAlignment="1" applyProtection="1">
      <alignment horizontal="center" vertical="center" shrinkToFit="1"/>
    </xf>
    <xf numFmtId="177" fontId="1" fillId="3" borderId="119" xfId="0" applyNumberFormat="1" applyFont="1" applyFill="1" applyBorder="1" applyAlignment="1" applyProtection="1">
      <alignment horizontal="center" vertical="center" shrinkToFit="1"/>
    </xf>
    <xf numFmtId="177" fontId="1" fillId="3" borderId="120" xfId="0" applyNumberFormat="1" applyFont="1" applyFill="1" applyBorder="1" applyAlignment="1" applyProtection="1">
      <alignment horizontal="center" vertical="center" shrinkToFit="1"/>
    </xf>
    <xf numFmtId="0" fontId="13" fillId="0" borderId="79" xfId="0"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177" fontId="8" fillId="3" borderId="79" xfId="0" applyNumberFormat="1" applyFont="1" applyFill="1" applyBorder="1" applyAlignment="1">
      <alignment horizontal="center" vertical="center" wrapText="1"/>
    </xf>
    <xf numFmtId="177" fontId="8" fillId="3" borderId="85" xfId="0" applyNumberFormat="1" applyFont="1" applyFill="1" applyBorder="1" applyAlignment="1">
      <alignment horizontal="center" vertical="center" wrapText="1"/>
    </xf>
    <xf numFmtId="177" fontId="8" fillId="3" borderId="86" xfId="0" applyNumberFormat="1" applyFont="1" applyFill="1" applyBorder="1" applyAlignment="1">
      <alignment horizontal="center" vertical="center" wrapText="1"/>
    </xf>
    <xf numFmtId="177" fontId="8" fillId="3" borderId="81" xfId="0" applyNumberFormat="1" applyFont="1" applyFill="1" applyBorder="1" applyAlignment="1">
      <alignment horizontal="center" vertical="center" wrapText="1"/>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8" fillId="5" borderId="64"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1" fontId="8" fillId="3" borderId="102" xfId="0" applyNumberFormat="1" applyFont="1" applyFill="1" applyBorder="1" applyAlignment="1">
      <alignment horizontal="center" vertical="center" wrapText="1"/>
    </xf>
    <xf numFmtId="1" fontId="8" fillId="3" borderId="103" xfId="0" applyNumberFormat="1" applyFont="1" applyFill="1" applyBorder="1" applyAlignment="1">
      <alignment horizontal="center" vertical="center" wrapText="1"/>
    </xf>
    <xf numFmtId="1" fontId="8" fillId="3" borderId="104" xfId="0" applyNumberFormat="1" applyFont="1" applyFill="1" applyBorder="1" applyAlignment="1">
      <alignment horizontal="center" vertical="center" wrapText="1"/>
    </xf>
    <xf numFmtId="1" fontId="8" fillId="3" borderId="105" xfId="0" applyNumberFormat="1" applyFont="1" applyFill="1" applyBorder="1" applyAlignment="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3" borderId="56" xfId="0" applyNumberFormat="1" applyFont="1" applyFill="1" applyBorder="1" applyAlignment="1">
      <alignment horizontal="center" vertical="center" wrapText="1"/>
    </xf>
    <xf numFmtId="177" fontId="8" fillId="3" borderId="62" xfId="0" applyNumberFormat="1" applyFont="1" applyFill="1" applyBorder="1" applyAlignment="1">
      <alignment horizontal="center" vertical="center" wrapText="1"/>
    </xf>
    <xf numFmtId="177" fontId="8" fillId="3" borderId="63" xfId="0" applyNumberFormat="1" applyFont="1" applyFill="1" applyBorder="1" applyAlignment="1">
      <alignment horizontal="center" vertical="center" wrapText="1"/>
    </xf>
    <xf numFmtId="177" fontId="8" fillId="3" borderId="58" xfId="0" applyNumberFormat="1" applyFont="1" applyFill="1" applyBorder="1" applyAlignment="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4"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3" borderId="64" xfId="0" applyFont="1" applyFill="1" applyBorder="1" applyAlignment="1">
      <alignment horizontal="center" vertical="center"/>
    </xf>
    <xf numFmtId="0" fontId="8" fillId="3" borderId="14" xfId="0" applyFont="1" applyFill="1" applyBorder="1" applyAlignment="1">
      <alignment horizontal="center" vertical="center"/>
    </xf>
    <xf numFmtId="0" fontId="8" fillId="5" borderId="26"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20" fontId="8" fillId="5" borderId="64"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4"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7" xfId="0" applyFont="1" applyBorder="1" applyAlignment="1">
      <alignment horizontal="center" vertical="center" shrinkToFit="1"/>
    </xf>
    <xf numFmtId="0" fontId="8" fillId="0" borderId="70" xfId="0" applyFont="1" applyBorder="1" applyAlignment="1">
      <alignment horizontal="center" vertical="center" shrinkToFi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8"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64"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4"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7"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lignment horizontal="center" vertical="center" shrinkToFit="1"/>
    </xf>
    <xf numFmtId="0" fontId="8" fillId="4" borderId="43"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177" fontId="1" fillId="3" borderId="121" xfId="0" applyNumberFormat="1" applyFont="1" applyFill="1" applyBorder="1" applyAlignment="1" applyProtection="1">
      <alignment horizontal="center" vertical="center" wrapText="1"/>
    </xf>
    <xf numFmtId="177" fontId="1" fillId="3" borderId="122" xfId="0" applyNumberFormat="1" applyFont="1" applyFill="1" applyBorder="1" applyAlignment="1" applyProtection="1">
      <alignment horizontal="center" vertical="center" wrapText="1"/>
    </xf>
    <xf numFmtId="177" fontId="1" fillId="3" borderId="123" xfId="0" applyNumberFormat="1" applyFont="1" applyFill="1" applyBorder="1" applyAlignment="1" applyProtection="1">
      <alignment horizontal="center" vertical="center" wrapText="1"/>
    </xf>
    <xf numFmtId="177" fontId="1" fillId="3" borderId="124" xfId="0" applyNumberFormat="1" applyFont="1" applyFill="1" applyBorder="1" applyAlignment="1" applyProtection="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125" xfId="0" applyFont="1" applyBorder="1" applyAlignment="1">
      <alignment horizontal="center" vertical="center" wrapText="1"/>
    </xf>
    <xf numFmtId="0" fontId="5" fillId="0" borderId="126" xfId="0" applyFont="1" applyBorder="1" applyAlignment="1">
      <alignment horizontal="center" vertical="center" wrapText="1"/>
    </xf>
    <xf numFmtId="0" fontId="5" fillId="0" borderId="127" xfId="0" applyFont="1" applyBorder="1" applyAlignment="1">
      <alignment horizontal="center" vertical="center" wrapText="1"/>
    </xf>
    <xf numFmtId="177" fontId="1" fillId="3" borderId="114" xfId="0" applyNumberFormat="1" applyFont="1" applyFill="1" applyBorder="1" applyAlignment="1" applyProtection="1">
      <alignment horizontal="center" vertical="center" wrapText="1"/>
    </xf>
    <xf numFmtId="177" fontId="1" fillId="3" borderId="115" xfId="0" applyNumberFormat="1" applyFont="1" applyFill="1" applyBorder="1" applyAlignment="1" applyProtection="1">
      <alignment horizontal="center" vertical="center" wrapText="1"/>
    </xf>
    <xf numFmtId="177" fontId="1" fillId="3" borderId="116" xfId="0" applyNumberFormat="1" applyFont="1" applyFill="1" applyBorder="1" applyAlignment="1" applyProtection="1">
      <alignment horizontal="center" vertical="center" wrapText="1"/>
    </xf>
    <xf numFmtId="177" fontId="1" fillId="3" borderId="117" xfId="0" applyNumberFormat="1"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177" fontId="1" fillId="3" borderId="93" xfId="0" applyNumberFormat="1" applyFont="1" applyFill="1" applyBorder="1" applyAlignment="1" applyProtection="1">
      <alignment horizontal="center" vertical="center" wrapText="1"/>
    </xf>
    <xf numFmtId="177" fontId="1" fillId="3" borderId="94" xfId="0" applyNumberFormat="1" applyFont="1" applyFill="1" applyBorder="1" applyAlignment="1" applyProtection="1">
      <alignment horizontal="center" vertical="center" wrapText="1"/>
    </xf>
    <xf numFmtId="177" fontId="1" fillId="3" borderId="95" xfId="0" applyNumberFormat="1" applyFont="1" applyFill="1" applyBorder="1" applyAlignment="1" applyProtection="1">
      <alignment horizontal="center" vertical="center" wrapText="1"/>
    </xf>
    <xf numFmtId="177" fontId="1" fillId="3" borderId="125" xfId="0" applyNumberFormat="1" applyFont="1" applyFill="1" applyBorder="1" applyAlignment="1" applyProtection="1">
      <alignment horizontal="center" vertical="center" wrapText="1"/>
    </xf>
    <xf numFmtId="177" fontId="1" fillId="3" borderId="126" xfId="0" applyNumberFormat="1" applyFont="1" applyFill="1" applyBorder="1" applyAlignment="1" applyProtection="1">
      <alignment horizontal="center" vertical="center" wrapText="1"/>
    </xf>
    <xf numFmtId="177" fontId="1" fillId="3" borderId="127"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178" fontId="1" fillId="0" borderId="45" xfId="0" applyNumberFormat="1"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7" fontId="1" fillId="0" borderId="54" xfId="0" applyNumberFormat="1" applyFont="1" applyFill="1" applyBorder="1" applyAlignment="1">
      <alignment horizontal="left" vertical="center" shrinkToFit="1"/>
    </xf>
    <xf numFmtId="0" fontId="1" fillId="0" borderId="54" xfId="0" applyFont="1" applyFill="1" applyBorder="1" applyAlignment="1">
      <alignment horizontal="left" vertical="center" shrinkToFit="1"/>
    </xf>
    <xf numFmtId="0" fontId="1" fillId="0" borderId="55" xfId="0" applyFont="1" applyFill="1" applyBorder="1" applyAlignment="1">
      <alignment horizontal="left" vertical="center" shrinkToFit="1"/>
    </xf>
    <xf numFmtId="177" fontId="1" fillId="0" borderId="57" xfId="0" applyNumberFormat="1" applyFont="1" applyFill="1" applyBorder="1" applyAlignment="1">
      <alignment horizontal="left" vertical="center" shrinkToFit="1"/>
    </xf>
    <xf numFmtId="0" fontId="1" fillId="0" borderId="57" xfId="0"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8" fillId="3" borderId="12"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3" fillId="3" borderId="71" xfId="0" applyFont="1" applyFill="1" applyBorder="1" applyAlignment="1">
      <alignment horizontal="center" vertical="center"/>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cellXfs>
  <cellStyles count="2">
    <cellStyle name="桁区切り" xfId="1" builtinId="6"/>
    <cellStyle name="標準" xfId="0" builtinId="0"/>
  </cellStyles>
  <dxfs count="27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64</xdr:row>
      <xdr:rowOff>123825</xdr:rowOff>
    </xdr:from>
    <xdr:to>
      <xdr:col>15</xdr:col>
      <xdr:colOff>276225</xdr:colOff>
      <xdr:row>73</xdr:row>
      <xdr:rowOff>180975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49923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5"/>
  <sheetViews>
    <sheetView showGridLines="0" tabSelected="1" view="pageBreakPreview" zoomScaleNormal="70" zoomScaleSheetLayoutView="100" workbookViewId="0">
      <selection activeCell="C2" sqref="C2"/>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ht="20.25" customHeight="1" x14ac:dyDescent="0.4">
      <c r="C1" s="10" t="s">
        <v>167</v>
      </c>
    </row>
    <row r="2" spans="2:64" s="12" customFormat="1" ht="20.25" customHeight="1" x14ac:dyDescent="0.4">
      <c r="C2" s="11"/>
      <c r="D2" s="11"/>
      <c r="E2" s="11"/>
      <c r="F2" s="11"/>
      <c r="G2" s="11"/>
      <c r="H2" s="5" t="s">
        <v>0</v>
      </c>
      <c r="J2" s="5"/>
      <c r="L2" s="11"/>
      <c r="M2" s="11"/>
      <c r="N2" s="11"/>
      <c r="O2" s="11"/>
      <c r="P2" s="11"/>
      <c r="Q2" s="11"/>
      <c r="R2" s="11"/>
      <c r="AM2" s="8"/>
      <c r="AN2" s="7"/>
      <c r="AO2" s="7" t="s">
        <v>60</v>
      </c>
      <c r="AP2" s="233" t="s">
        <v>133</v>
      </c>
      <c r="AQ2" s="234"/>
      <c r="AR2" s="234"/>
      <c r="AS2" s="234"/>
      <c r="AT2" s="234"/>
      <c r="AU2" s="234"/>
      <c r="AV2" s="234"/>
      <c r="AW2" s="234"/>
      <c r="AX2" s="234"/>
      <c r="AY2" s="234"/>
      <c r="AZ2" s="234"/>
      <c r="BA2" s="234"/>
      <c r="BB2" s="234"/>
      <c r="BC2" s="234"/>
      <c r="BD2" s="234"/>
      <c r="BE2" s="234"/>
      <c r="BF2" s="7" t="s">
        <v>21</v>
      </c>
    </row>
    <row r="3" spans="2:64" s="12" customFormat="1" ht="20.25" customHeight="1" x14ac:dyDescent="0.4">
      <c r="C3" s="11"/>
      <c r="D3" s="11"/>
      <c r="E3" s="11"/>
      <c r="F3" s="11"/>
      <c r="G3" s="11"/>
      <c r="J3" s="5"/>
      <c r="L3" s="11"/>
      <c r="M3" s="11"/>
      <c r="N3" s="11"/>
      <c r="O3" s="11"/>
      <c r="P3" s="11"/>
      <c r="Q3" s="11"/>
      <c r="R3" s="11"/>
      <c r="Y3" s="91" t="s">
        <v>56</v>
      </c>
      <c r="Z3" s="265">
        <v>6</v>
      </c>
      <c r="AA3" s="265"/>
      <c r="AB3" s="91" t="s">
        <v>57</v>
      </c>
      <c r="AC3" s="266">
        <f>IF(Z3=0,"",YEAR(DATE(2018+Z3,1,1)))</f>
        <v>2024</v>
      </c>
      <c r="AD3" s="266"/>
      <c r="AE3" s="92" t="s">
        <v>58</v>
      </c>
      <c r="AF3" s="92" t="s">
        <v>1</v>
      </c>
      <c r="AG3" s="265">
        <v>4</v>
      </c>
      <c r="AH3" s="265"/>
      <c r="AI3" s="92" t="s">
        <v>47</v>
      </c>
      <c r="AM3" s="8"/>
      <c r="AN3" s="7"/>
      <c r="AO3" s="7" t="s">
        <v>59</v>
      </c>
      <c r="AP3" s="265" t="s">
        <v>35</v>
      </c>
      <c r="AQ3" s="265"/>
      <c r="AR3" s="265"/>
      <c r="AS3" s="265"/>
      <c r="AT3" s="265"/>
      <c r="AU3" s="265"/>
      <c r="AV3" s="265"/>
      <c r="AW3" s="265"/>
      <c r="AX3" s="265"/>
      <c r="AY3" s="265"/>
      <c r="AZ3" s="265"/>
      <c r="BA3" s="265"/>
      <c r="BB3" s="265"/>
      <c r="BC3" s="265"/>
      <c r="BD3" s="265"/>
      <c r="BE3" s="265"/>
      <c r="BF3" s="7" t="s">
        <v>21</v>
      </c>
    </row>
    <row r="4" spans="2:64" s="6" customFormat="1" ht="20.25" customHeight="1" x14ac:dyDescent="0.4">
      <c r="B4" s="109"/>
      <c r="C4" s="109"/>
      <c r="D4" s="109"/>
      <c r="E4" s="109"/>
      <c r="F4" s="109"/>
      <c r="G4" s="107"/>
      <c r="H4" s="109"/>
      <c r="I4" s="109"/>
      <c r="J4" s="107"/>
      <c r="K4" s="109"/>
      <c r="L4" s="108"/>
      <c r="M4" s="108"/>
      <c r="N4" s="108"/>
      <c r="O4" s="108"/>
      <c r="P4" s="108"/>
      <c r="Q4" s="108"/>
      <c r="R4" s="108"/>
      <c r="S4" s="109"/>
      <c r="T4" s="109"/>
      <c r="U4" s="109"/>
      <c r="V4" s="109"/>
      <c r="W4" s="109"/>
      <c r="X4" s="109"/>
      <c r="Y4" s="109"/>
      <c r="Z4" s="110"/>
      <c r="AA4" s="110"/>
      <c r="AB4" s="111"/>
      <c r="AC4" s="112"/>
      <c r="AD4" s="111"/>
      <c r="AE4" s="109"/>
      <c r="AF4" s="109"/>
      <c r="AG4" s="109"/>
      <c r="AH4" s="109"/>
      <c r="AI4" s="109"/>
      <c r="AJ4" s="109"/>
      <c r="AK4" s="109"/>
      <c r="AL4" s="109"/>
      <c r="AM4" s="109"/>
      <c r="AN4" s="109"/>
      <c r="AO4" s="109"/>
      <c r="AP4" s="109"/>
      <c r="AQ4" s="109"/>
      <c r="AR4" s="109"/>
      <c r="AS4" s="109"/>
      <c r="AT4" s="109"/>
      <c r="BA4" s="50" t="s">
        <v>92</v>
      </c>
      <c r="BB4" s="267" t="s">
        <v>122</v>
      </c>
      <c r="BC4" s="268"/>
      <c r="BD4" s="268"/>
      <c r="BE4" s="269"/>
      <c r="BF4" s="7"/>
    </row>
    <row r="5" spans="2:64" s="6" customFormat="1" ht="18.75" x14ac:dyDescent="0.4">
      <c r="B5" s="109"/>
      <c r="C5" s="109"/>
      <c r="D5" s="109"/>
      <c r="E5" s="109"/>
      <c r="F5" s="109"/>
      <c r="G5" s="107"/>
      <c r="H5" s="109"/>
      <c r="I5" s="109"/>
      <c r="J5" s="107"/>
      <c r="K5" s="109"/>
      <c r="L5" s="108"/>
      <c r="M5" s="108"/>
      <c r="N5" s="108"/>
      <c r="O5" s="108"/>
      <c r="P5" s="108"/>
      <c r="Q5" s="108"/>
      <c r="R5" s="108"/>
      <c r="S5" s="109"/>
      <c r="T5" s="109"/>
      <c r="U5" s="109"/>
      <c r="V5" s="109"/>
      <c r="W5" s="109"/>
      <c r="X5" s="109"/>
      <c r="Y5" s="109"/>
      <c r="Z5" s="113"/>
      <c r="AA5" s="113"/>
      <c r="AB5" s="109"/>
      <c r="AC5" s="109"/>
      <c r="AD5" s="109"/>
      <c r="AE5" s="109"/>
      <c r="AF5" s="109"/>
      <c r="AG5" s="106"/>
      <c r="AH5" s="106"/>
      <c r="AI5" s="106"/>
      <c r="AJ5" s="106"/>
      <c r="AK5" s="106"/>
      <c r="AL5" s="106"/>
      <c r="AM5" s="106"/>
      <c r="AN5" s="106"/>
      <c r="AO5" s="106"/>
      <c r="AP5" s="106"/>
      <c r="AQ5" s="106"/>
      <c r="AR5" s="106"/>
      <c r="AS5" s="106"/>
      <c r="AT5" s="106"/>
      <c r="AU5" s="12"/>
      <c r="AV5" s="12"/>
      <c r="AW5" s="12"/>
      <c r="AX5" s="12"/>
      <c r="AY5" s="12"/>
      <c r="AZ5" s="12"/>
      <c r="BA5" s="50" t="s">
        <v>123</v>
      </c>
      <c r="BB5" s="267" t="s">
        <v>124</v>
      </c>
      <c r="BC5" s="268"/>
      <c r="BD5" s="268"/>
      <c r="BE5" s="269"/>
      <c r="BF5" s="45"/>
    </row>
    <row r="6" spans="2:64" s="6" customFormat="1" ht="6.75" customHeight="1" x14ac:dyDescent="0.4">
      <c r="B6" s="109"/>
      <c r="C6" s="115"/>
      <c r="D6" s="115"/>
      <c r="E6" s="115"/>
      <c r="F6" s="115"/>
      <c r="G6" s="116"/>
      <c r="H6" s="115"/>
      <c r="I6" s="115"/>
      <c r="J6" s="116"/>
      <c r="K6" s="115"/>
      <c r="L6" s="117"/>
      <c r="M6" s="117"/>
      <c r="N6" s="117"/>
      <c r="O6" s="117"/>
      <c r="P6" s="117"/>
      <c r="Q6" s="117"/>
      <c r="R6" s="117"/>
      <c r="S6" s="115"/>
      <c r="T6" s="115"/>
      <c r="U6" s="115"/>
      <c r="V6" s="115"/>
      <c r="W6" s="115"/>
      <c r="X6" s="115"/>
      <c r="Y6" s="115"/>
      <c r="Z6" s="118"/>
      <c r="AA6" s="118"/>
      <c r="AB6" s="115"/>
      <c r="AC6" s="115"/>
      <c r="AD6" s="115"/>
      <c r="AE6" s="115"/>
      <c r="AF6" s="109"/>
      <c r="AG6" s="106"/>
      <c r="AH6" s="106"/>
      <c r="AI6" s="106"/>
      <c r="AJ6" s="106"/>
      <c r="AK6" s="106"/>
      <c r="AL6" s="106"/>
      <c r="AM6" s="106"/>
      <c r="AN6" s="106"/>
      <c r="AO6" s="106"/>
      <c r="AP6" s="106"/>
      <c r="AQ6" s="106"/>
      <c r="AR6" s="106"/>
      <c r="AS6" s="106"/>
      <c r="AT6" s="106"/>
      <c r="AU6" s="12"/>
      <c r="AV6" s="12"/>
      <c r="AW6" s="12"/>
      <c r="AX6" s="12"/>
      <c r="AY6" s="12"/>
      <c r="AZ6" s="12"/>
      <c r="BA6" s="12"/>
      <c r="BB6" s="12"/>
      <c r="BC6" s="12"/>
      <c r="BD6" s="12"/>
      <c r="BE6" s="45"/>
      <c r="BF6" s="45"/>
    </row>
    <row r="7" spans="2:64" s="6" customFormat="1" ht="20.25" customHeight="1" x14ac:dyDescent="0.4">
      <c r="B7" s="109"/>
      <c r="C7" s="115"/>
      <c r="D7" s="115"/>
      <c r="E7" s="115"/>
      <c r="F7" s="115"/>
      <c r="G7" s="116"/>
      <c r="H7" s="115"/>
      <c r="I7" s="115"/>
      <c r="J7" s="116"/>
      <c r="K7" s="115"/>
      <c r="L7" s="117"/>
      <c r="M7" s="117"/>
      <c r="N7" s="117"/>
      <c r="O7" s="117"/>
      <c r="P7" s="117"/>
      <c r="Q7" s="117"/>
      <c r="R7" s="117"/>
      <c r="S7" s="115"/>
      <c r="T7" s="115"/>
      <c r="U7" s="115"/>
      <c r="V7" s="115"/>
      <c r="W7" s="115"/>
      <c r="X7" s="115"/>
      <c r="Y7" s="115"/>
      <c r="Z7" s="118"/>
      <c r="AA7" s="118"/>
      <c r="AB7" s="115"/>
      <c r="AC7" s="115"/>
      <c r="AD7" s="115"/>
      <c r="AE7" s="115"/>
      <c r="AF7" s="109"/>
      <c r="AG7" s="106"/>
      <c r="AH7" s="106"/>
      <c r="AI7" s="106"/>
      <c r="AJ7" s="106"/>
      <c r="AK7" s="106"/>
      <c r="AL7" s="106" t="s">
        <v>138</v>
      </c>
      <c r="AM7" s="106"/>
      <c r="AN7" s="106"/>
      <c r="AO7" s="106"/>
      <c r="AP7" s="106"/>
      <c r="AQ7" s="106"/>
      <c r="AR7" s="106"/>
      <c r="AS7" s="106"/>
      <c r="AT7" s="128"/>
      <c r="AU7" s="128"/>
      <c r="AV7" s="134"/>
      <c r="AW7" s="106"/>
      <c r="AX7" s="220">
        <v>40</v>
      </c>
      <c r="AY7" s="221"/>
      <c r="AZ7" s="134" t="s">
        <v>139</v>
      </c>
      <c r="BA7" s="106"/>
      <c r="BB7" s="220">
        <v>160</v>
      </c>
      <c r="BC7" s="221"/>
      <c r="BD7" s="134" t="s">
        <v>140</v>
      </c>
      <c r="BE7" s="106"/>
      <c r="BF7" s="45"/>
    </row>
    <row r="8" spans="2:64" s="6" customFormat="1" ht="6.75" customHeight="1" x14ac:dyDescent="0.4">
      <c r="B8" s="109"/>
      <c r="C8" s="115"/>
      <c r="D8" s="115"/>
      <c r="E8" s="115"/>
      <c r="F8" s="115"/>
      <c r="G8" s="116"/>
      <c r="H8" s="115"/>
      <c r="I8" s="115"/>
      <c r="J8" s="116"/>
      <c r="K8" s="115"/>
      <c r="L8" s="117"/>
      <c r="M8" s="117"/>
      <c r="N8" s="117"/>
      <c r="O8" s="117"/>
      <c r="P8" s="117"/>
      <c r="Q8" s="117"/>
      <c r="R8" s="117"/>
      <c r="S8" s="115"/>
      <c r="T8" s="115"/>
      <c r="U8" s="115"/>
      <c r="V8" s="115"/>
      <c r="W8" s="115"/>
      <c r="X8" s="115"/>
      <c r="Y8" s="115"/>
      <c r="Z8" s="118"/>
      <c r="AA8" s="118"/>
      <c r="AB8" s="115"/>
      <c r="AC8" s="115"/>
      <c r="AD8" s="115"/>
      <c r="AE8" s="115"/>
      <c r="AF8" s="109"/>
      <c r="AG8" s="106"/>
      <c r="AH8" s="106"/>
      <c r="AI8" s="106"/>
      <c r="AJ8" s="106"/>
      <c r="AK8" s="106"/>
      <c r="AL8" s="106"/>
      <c r="AM8" s="106"/>
      <c r="AN8" s="106"/>
      <c r="AO8" s="106"/>
      <c r="AP8" s="106"/>
      <c r="AQ8" s="106"/>
      <c r="AR8" s="106"/>
      <c r="AS8" s="106"/>
      <c r="AT8" s="106"/>
      <c r="AU8" s="12"/>
      <c r="AV8" s="12"/>
      <c r="AW8" s="12"/>
      <c r="AX8" s="12"/>
      <c r="AY8" s="12"/>
      <c r="AZ8" s="12"/>
      <c r="BA8" s="12"/>
      <c r="BB8" s="12"/>
      <c r="BC8" s="12"/>
      <c r="BD8" s="12"/>
      <c r="BE8" s="45"/>
      <c r="BF8" s="45"/>
    </row>
    <row r="9" spans="2:64" s="6" customFormat="1" ht="20.25" customHeight="1" x14ac:dyDescent="0.4">
      <c r="B9" s="119"/>
      <c r="C9" s="119"/>
      <c r="D9" s="119"/>
      <c r="E9" s="119"/>
      <c r="F9" s="119"/>
      <c r="G9" s="120"/>
      <c r="H9" s="120"/>
      <c r="I9" s="120"/>
      <c r="J9" s="119"/>
      <c r="K9" s="119"/>
      <c r="L9" s="120"/>
      <c r="M9" s="120"/>
      <c r="N9" s="120"/>
      <c r="O9" s="119"/>
      <c r="P9" s="120"/>
      <c r="Q9" s="120"/>
      <c r="R9" s="120"/>
      <c r="S9" s="121"/>
      <c r="T9" s="122"/>
      <c r="U9" s="122"/>
      <c r="V9" s="123"/>
      <c r="W9" s="109"/>
      <c r="X9" s="109"/>
      <c r="Y9" s="109"/>
      <c r="Z9" s="118"/>
      <c r="AA9" s="124"/>
      <c r="AB9" s="116"/>
      <c r="AC9" s="118"/>
      <c r="AD9" s="118"/>
      <c r="AE9" s="118"/>
      <c r="AF9" s="125"/>
      <c r="AG9" s="126"/>
      <c r="AH9" s="126"/>
      <c r="AI9" s="126"/>
      <c r="AJ9" s="127"/>
      <c r="AK9" s="117"/>
      <c r="AL9" s="124"/>
      <c r="AM9" s="124"/>
      <c r="AN9" s="116"/>
      <c r="AO9" s="128"/>
      <c r="AP9" s="128"/>
      <c r="AQ9" s="128"/>
      <c r="AR9" s="129"/>
      <c r="AS9" s="129"/>
      <c r="AT9" s="106"/>
      <c r="AU9" s="69"/>
      <c r="AV9" s="69"/>
      <c r="AW9" s="44"/>
      <c r="AX9" s="12"/>
      <c r="AY9" s="12" t="s">
        <v>55</v>
      </c>
      <c r="AZ9" s="12"/>
      <c r="BA9" s="12"/>
      <c r="BB9" s="270">
        <f>DAY(EOMONTH(DATE(AC3,AG3,1),0))</f>
        <v>30</v>
      </c>
      <c r="BC9" s="271"/>
      <c r="BD9" s="12" t="s">
        <v>48</v>
      </c>
      <c r="BE9" s="12"/>
      <c r="BF9" s="12"/>
      <c r="BJ9" s="7"/>
      <c r="BK9" s="7"/>
      <c r="BL9" s="7"/>
    </row>
    <row r="10" spans="2:64" s="6" customFormat="1" ht="6" customHeight="1" x14ac:dyDescent="0.4">
      <c r="B10" s="130"/>
      <c r="C10" s="130"/>
      <c r="D10" s="130"/>
      <c r="E10" s="130"/>
      <c r="F10" s="130"/>
      <c r="G10" s="119"/>
      <c r="H10" s="120"/>
      <c r="I10" s="128"/>
      <c r="J10" s="128"/>
      <c r="K10" s="130"/>
      <c r="L10" s="119"/>
      <c r="M10" s="120"/>
      <c r="N10" s="128"/>
      <c r="O10" s="128"/>
      <c r="P10" s="119"/>
      <c r="Q10" s="128"/>
      <c r="R10" s="130"/>
      <c r="S10" s="128"/>
      <c r="T10" s="128"/>
      <c r="U10" s="128"/>
      <c r="V10" s="128"/>
      <c r="W10" s="109"/>
      <c r="X10" s="109"/>
      <c r="Y10" s="109"/>
      <c r="Z10" s="115"/>
      <c r="AA10" s="127"/>
      <c r="AB10" s="127"/>
      <c r="AC10" s="115"/>
      <c r="AD10" s="115"/>
      <c r="AE10" s="115"/>
      <c r="AF10" s="131"/>
      <c r="AG10" s="118"/>
      <c r="AH10" s="127"/>
      <c r="AI10" s="115"/>
      <c r="AJ10" s="126"/>
      <c r="AK10" s="127"/>
      <c r="AL10" s="127"/>
      <c r="AM10" s="127"/>
      <c r="AN10" s="127"/>
      <c r="AO10" s="115"/>
      <c r="AP10" s="106"/>
      <c r="AQ10" s="132"/>
      <c r="AR10" s="132"/>
      <c r="AS10" s="132"/>
      <c r="AT10" s="106"/>
      <c r="AU10" s="12"/>
      <c r="AV10" s="12"/>
      <c r="AW10" s="12"/>
      <c r="AX10" s="12"/>
      <c r="AY10" s="12"/>
      <c r="AZ10" s="12"/>
      <c r="BA10" s="12"/>
      <c r="BB10" s="12"/>
      <c r="BC10" s="12"/>
      <c r="BD10" s="12"/>
      <c r="BE10" s="12"/>
      <c r="BF10" s="12"/>
      <c r="BJ10" s="7"/>
      <c r="BK10" s="7"/>
      <c r="BL10" s="7"/>
    </row>
    <row r="11" spans="2:64" s="6" customFormat="1" ht="18.75" x14ac:dyDescent="0.2">
      <c r="B11" s="119"/>
      <c r="C11" s="119"/>
      <c r="D11" s="119"/>
      <c r="E11" s="119"/>
      <c r="F11" s="119"/>
      <c r="G11" s="120"/>
      <c r="H11" s="120"/>
      <c r="I11" s="120"/>
      <c r="J11" s="119"/>
      <c r="K11" s="119"/>
      <c r="L11" s="120"/>
      <c r="M11" s="120"/>
      <c r="N11" s="120"/>
      <c r="O11" s="119"/>
      <c r="P11" s="120"/>
      <c r="Q11" s="120"/>
      <c r="R11" s="120"/>
      <c r="S11" s="121"/>
      <c r="T11" s="122"/>
      <c r="U11" s="122"/>
      <c r="V11" s="123"/>
      <c r="W11" s="109"/>
      <c r="X11" s="109"/>
      <c r="Y11" s="109"/>
      <c r="Z11" s="118"/>
      <c r="AA11" s="124"/>
      <c r="AB11" s="116"/>
      <c r="AC11" s="118"/>
      <c r="AD11" s="118"/>
      <c r="AE11" s="118"/>
      <c r="AF11" s="131"/>
      <c r="AG11" s="126"/>
      <c r="AH11" s="126"/>
      <c r="AI11" s="126"/>
      <c r="AJ11" s="127"/>
      <c r="AK11" s="117"/>
      <c r="AL11" s="124"/>
      <c r="AM11" s="106"/>
      <c r="AN11" s="106"/>
      <c r="AO11" s="133"/>
      <c r="AP11" s="133"/>
      <c r="AQ11" s="133"/>
      <c r="AR11" s="134"/>
      <c r="AS11" s="132"/>
      <c r="AT11" s="132"/>
      <c r="AU11" s="46"/>
      <c r="AV11" s="37"/>
      <c r="AW11" s="37"/>
      <c r="AX11" s="47"/>
      <c r="AY11" s="47"/>
      <c r="AZ11" s="45" t="s">
        <v>141</v>
      </c>
      <c r="BA11" s="37"/>
      <c r="BB11" s="220">
        <v>1</v>
      </c>
      <c r="BC11" s="272"/>
      <c r="BD11" s="221"/>
      <c r="BE11" s="18" t="s">
        <v>22</v>
      </c>
      <c r="BF11" s="12"/>
      <c r="BJ11" s="7"/>
      <c r="BK11" s="7"/>
      <c r="BL11" s="7"/>
    </row>
    <row r="12" spans="2:64" s="6" customFormat="1" ht="6" customHeight="1" x14ac:dyDescent="0.2">
      <c r="B12" s="130"/>
      <c r="C12" s="130"/>
      <c r="D12" s="130"/>
      <c r="E12" s="130"/>
      <c r="F12" s="135"/>
      <c r="G12" s="130"/>
      <c r="H12" s="130"/>
      <c r="I12" s="130"/>
      <c r="J12" s="130"/>
      <c r="K12" s="119"/>
      <c r="L12" s="120"/>
      <c r="M12" s="128"/>
      <c r="N12" s="128"/>
      <c r="O12" s="119"/>
      <c r="P12" s="128"/>
      <c r="Q12" s="130"/>
      <c r="R12" s="128"/>
      <c r="S12" s="128"/>
      <c r="T12" s="128"/>
      <c r="U12" s="128"/>
      <c r="V12" s="135"/>
      <c r="W12" s="109"/>
      <c r="X12" s="109"/>
      <c r="Y12" s="109"/>
      <c r="Z12" s="115"/>
      <c r="AA12" s="127"/>
      <c r="AB12" s="127"/>
      <c r="AC12" s="115"/>
      <c r="AD12" s="115"/>
      <c r="AE12" s="115"/>
      <c r="AF12" s="131"/>
      <c r="AG12" s="118"/>
      <c r="AH12" s="126"/>
      <c r="AI12" s="127"/>
      <c r="AJ12" s="126"/>
      <c r="AK12" s="127"/>
      <c r="AL12" s="127"/>
      <c r="AM12" s="127"/>
      <c r="AN12" s="127"/>
      <c r="AO12" s="130"/>
      <c r="AP12" s="130"/>
      <c r="AQ12" s="119"/>
      <c r="AR12" s="136"/>
      <c r="AS12" s="132"/>
      <c r="AT12" s="132"/>
      <c r="AU12" s="46"/>
      <c r="AV12" s="37"/>
      <c r="AW12" s="37"/>
      <c r="AX12" s="47"/>
      <c r="AY12" s="47"/>
      <c r="AZ12" s="37"/>
      <c r="BA12" s="37"/>
      <c r="BB12" s="36"/>
      <c r="BC12" s="36"/>
      <c r="BD12" s="36"/>
      <c r="BE12" s="18"/>
      <c r="BF12" s="12"/>
      <c r="BJ12" s="7"/>
      <c r="BK12" s="7"/>
      <c r="BL12" s="7"/>
    </row>
    <row r="13" spans="2:64" s="6" customFormat="1" ht="20.25" customHeight="1" x14ac:dyDescent="0.2">
      <c r="B13" s="137"/>
      <c r="C13" s="137"/>
      <c r="D13" s="137"/>
      <c r="E13" s="137"/>
      <c r="F13" s="137"/>
      <c r="G13" s="137"/>
      <c r="H13" s="137"/>
      <c r="I13" s="137"/>
      <c r="J13" s="137"/>
      <c r="K13" s="137"/>
      <c r="L13" s="137"/>
      <c r="M13" s="137"/>
      <c r="N13" s="137"/>
      <c r="O13" s="137"/>
      <c r="P13" s="137"/>
      <c r="Q13" s="137"/>
      <c r="R13" s="137"/>
      <c r="S13" s="137"/>
      <c r="T13" s="137"/>
      <c r="U13" s="137"/>
      <c r="V13" s="137"/>
      <c r="W13" s="109"/>
      <c r="X13" s="109"/>
      <c r="Y13" s="109"/>
      <c r="Z13" s="119"/>
      <c r="AA13" s="138"/>
      <c r="AB13" s="138"/>
      <c r="AC13" s="119"/>
      <c r="AD13" s="118"/>
      <c r="AE13" s="118"/>
      <c r="AF13" s="125"/>
      <c r="AG13" s="116"/>
      <c r="AH13" s="126"/>
      <c r="AI13" s="127"/>
      <c r="AJ13" s="126"/>
      <c r="AK13" s="127"/>
      <c r="AL13" s="127"/>
      <c r="AM13" s="127"/>
      <c r="AN13" s="127"/>
      <c r="AO13" s="273"/>
      <c r="AP13" s="273"/>
      <c r="AQ13" s="273"/>
      <c r="AR13" s="134"/>
      <c r="AS13" s="132"/>
      <c r="AT13" s="132"/>
      <c r="AU13" s="46"/>
      <c r="AV13" s="37"/>
      <c r="AW13" s="37"/>
      <c r="AX13" s="47"/>
      <c r="AY13" s="47"/>
      <c r="AZ13" s="37"/>
      <c r="BA13" s="37"/>
      <c r="BB13" s="220">
        <v>1</v>
      </c>
      <c r="BC13" s="272"/>
      <c r="BD13" s="221"/>
      <c r="BE13" s="48" t="s">
        <v>23</v>
      </c>
      <c r="BF13" s="12"/>
      <c r="BJ13" s="7"/>
      <c r="BK13" s="7"/>
      <c r="BL13" s="7"/>
    </row>
    <row r="14" spans="2:64" s="6" customFormat="1" ht="6.75" customHeight="1" x14ac:dyDescent="0.2">
      <c r="B14" s="137"/>
      <c r="C14" s="137"/>
      <c r="D14" s="137"/>
      <c r="E14" s="137"/>
      <c r="F14" s="137"/>
      <c r="G14" s="137"/>
      <c r="H14" s="137"/>
      <c r="I14" s="137"/>
      <c r="J14" s="137"/>
      <c r="K14" s="137"/>
      <c r="L14" s="137"/>
      <c r="M14" s="137"/>
      <c r="N14" s="137"/>
      <c r="O14" s="137"/>
      <c r="P14" s="137"/>
      <c r="Q14" s="137"/>
      <c r="R14" s="137"/>
      <c r="S14" s="137"/>
      <c r="T14" s="137"/>
      <c r="U14" s="137"/>
      <c r="V14" s="137"/>
      <c r="W14" s="109"/>
      <c r="X14" s="109"/>
      <c r="Y14" s="109"/>
      <c r="Z14" s="120"/>
      <c r="AA14" s="139"/>
      <c r="AB14" s="139"/>
      <c r="AC14" s="120"/>
      <c r="AD14" s="126"/>
      <c r="AE14" s="126"/>
      <c r="AF14" s="131"/>
      <c r="AG14" s="106"/>
      <c r="AH14" s="106"/>
      <c r="AI14" s="106"/>
      <c r="AJ14" s="106"/>
      <c r="AK14" s="106"/>
      <c r="AL14" s="106"/>
      <c r="AM14" s="106"/>
      <c r="AN14" s="106"/>
      <c r="AO14" s="130"/>
      <c r="AP14" s="130"/>
      <c r="AQ14" s="130"/>
      <c r="AR14" s="106"/>
      <c r="AS14" s="132"/>
      <c r="AT14" s="132"/>
      <c r="AU14" s="46"/>
      <c r="AV14" s="37"/>
      <c r="AW14" s="37"/>
      <c r="AX14" s="47"/>
      <c r="AY14" s="47"/>
      <c r="AZ14" s="37"/>
      <c r="BA14" s="37"/>
      <c r="BB14" s="36"/>
      <c r="BC14" s="36"/>
      <c r="BD14" s="36"/>
      <c r="BE14" s="18"/>
      <c r="BF14" s="12"/>
      <c r="BJ14" s="7"/>
      <c r="BK14" s="7"/>
      <c r="BL14" s="7"/>
    </row>
    <row r="15" spans="2:64" s="6" customFormat="1" ht="18.75" x14ac:dyDescent="0.4">
      <c r="B15" s="137"/>
      <c r="C15" s="137"/>
      <c r="D15" s="137"/>
      <c r="E15" s="137"/>
      <c r="F15" s="137"/>
      <c r="G15" s="137"/>
      <c r="H15" s="137"/>
      <c r="I15" s="137"/>
      <c r="J15" s="137"/>
      <c r="K15" s="137"/>
      <c r="L15" s="137"/>
      <c r="M15" s="137"/>
      <c r="N15" s="137"/>
      <c r="O15" s="137"/>
      <c r="P15" s="137"/>
      <c r="Q15" s="137"/>
      <c r="R15" s="137"/>
      <c r="S15" s="137"/>
      <c r="T15" s="137"/>
      <c r="U15" s="137"/>
      <c r="V15" s="137"/>
      <c r="W15" s="109"/>
      <c r="X15" s="109"/>
      <c r="Y15" s="109"/>
      <c r="Z15" s="119"/>
      <c r="AA15" s="138"/>
      <c r="AB15" s="138"/>
      <c r="AC15" s="119"/>
      <c r="AD15" s="118"/>
      <c r="AE15" s="118"/>
      <c r="AF15" s="131"/>
      <c r="AG15" s="106"/>
      <c r="AH15" s="106"/>
      <c r="AI15" s="106"/>
      <c r="AJ15" s="106"/>
      <c r="AK15" s="106"/>
      <c r="AL15" s="106"/>
      <c r="AM15" s="106"/>
      <c r="AN15" s="106"/>
      <c r="AO15" s="128"/>
      <c r="AP15" s="128"/>
      <c r="AQ15" s="128"/>
      <c r="AR15" s="106"/>
      <c r="AS15" s="132"/>
      <c r="AT15" s="114" t="s">
        <v>142</v>
      </c>
      <c r="AU15" s="274"/>
      <c r="AV15" s="275"/>
      <c r="AW15" s="276"/>
      <c r="AX15" s="36" t="s">
        <v>2</v>
      </c>
      <c r="AY15" s="274"/>
      <c r="AZ15" s="275"/>
      <c r="BA15" s="276"/>
      <c r="BB15" s="35" t="s">
        <v>24</v>
      </c>
      <c r="BC15" s="277">
        <f>(AY15-AU15)*24</f>
        <v>0</v>
      </c>
      <c r="BD15" s="278"/>
      <c r="BE15" s="34" t="s">
        <v>25</v>
      </c>
      <c r="BF15" s="36"/>
      <c r="BJ15" s="7"/>
      <c r="BK15" s="7"/>
      <c r="BL15" s="7"/>
    </row>
    <row r="16" spans="2:64" s="6" customFormat="1" ht="6.75" customHeight="1" x14ac:dyDescent="0.15">
      <c r="B16" s="109"/>
      <c r="C16" s="129"/>
      <c r="D16" s="129"/>
      <c r="E16" s="129"/>
      <c r="F16" s="129"/>
      <c r="G16" s="115"/>
      <c r="H16" s="115"/>
      <c r="I16" s="117"/>
      <c r="J16" s="118"/>
      <c r="K16" s="126"/>
      <c r="L16" s="127"/>
      <c r="M16" s="127"/>
      <c r="N16" s="118"/>
      <c r="O16" s="127"/>
      <c r="P16" s="115"/>
      <c r="Q16" s="126"/>
      <c r="R16" s="127"/>
      <c r="S16" s="127"/>
      <c r="T16" s="127"/>
      <c r="U16" s="127"/>
      <c r="V16" s="115"/>
      <c r="W16" s="117"/>
      <c r="X16" s="140"/>
      <c r="Y16" s="140"/>
      <c r="Z16" s="116"/>
      <c r="AA16" s="118"/>
      <c r="AB16" s="117"/>
      <c r="AC16" s="118"/>
      <c r="AD16" s="126"/>
      <c r="AE16" s="127"/>
      <c r="AF16" s="131"/>
      <c r="AG16" s="125"/>
      <c r="AH16" s="141"/>
      <c r="AI16" s="131"/>
      <c r="AJ16" s="141"/>
      <c r="AK16" s="131"/>
      <c r="AL16" s="131"/>
      <c r="AM16" s="131"/>
      <c r="AN16" s="131"/>
      <c r="AO16" s="142"/>
      <c r="AP16" s="109"/>
      <c r="AQ16" s="113"/>
      <c r="AR16" s="113"/>
      <c r="AS16" s="113"/>
      <c r="AT16" s="113"/>
      <c r="AU16" s="26"/>
      <c r="AV16" s="25"/>
      <c r="AW16" s="25"/>
      <c r="AX16" s="31"/>
      <c r="AY16" s="31"/>
      <c r="AZ16" s="25"/>
      <c r="BA16" s="25"/>
      <c r="BB16" s="23"/>
      <c r="BC16" s="23"/>
      <c r="BD16" s="23"/>
      <c r="BE16" s="22"/>
      <c r="BJ16" s="7"/>
      <c r="BK16" s="7"/>
      <c r="BL16" s="7"/>
    </row>
    <row r="17" spans="2:59" ht="8.4499999999999993" customHeight="1" thickBot="1" x14ac:dyDescent="0.45">
      <c r="B17" s="143"/>
      <c r="C17" s="144"/>
      <c r="D17" s="144"/>
      <c r="E17" s="144"/>
      <c r="F17" s="144"/>
      <c r="G17" s="144"/>
      <c r="H17" s="143"/>
      <c r="I17" s="143"/>
      <c r="J17" s="143"/>
      <c r="K17" s="143"/>
      <c r="L17" s="143"/>
      <c r="M17" s="143"/>
      <c r="N17" s="143"/>
      <c r="O17" s="143"/>
      <c r="P17" s="143"/>
      <c r="Q17" s="143"/>
      <c r="R17" s="143"/>
      <c r="S17" s="143"/>
      <c r="T17" s="143"/>
      <c r="U17" s="143"/>
      <c r="V17" s="143"/>
      <c r="W17" s="143"/>
      <c r="X17" s="144"/>
      <c r="Y17" s="143"/>
      <c r="Z17" s="143"/>
      <c r="AA17" s="143"/>
      <c r="AB17" s="143"/>
      <c r="AC17" s="143"/>
      <c r="AD17" s="143"/>
      <c r="AE17" s="143"/>
      <c r="AF17" s="143"/>
      <c r="AG17" s="143"/>
      <c r="AH17" s="143"/>
      <c r="AI17" s="143"/>
      <c r="AJ17" s="143"/>
      <c r="AK17" s="143"/>
      <c r="AL17" s="143"/>
      <c r="AM17" s="143"/>
      <c r="AN17" s="144"/>
      <c r="AO17" s="143"/>
      <c r="AP17" s="143"/>
      <c r="AQ17" s="143"/>
      <c r="AR17" s="143"/>
      <c r="AS17" s="143"/>
      <c r="AT17" s="143"/>
      <c r="BE17" s="13"/>
      <c r="BF17" s="13"/>
      <c r="BG17" s="13"/>
    </row>
    <row r="18" spans="2:59" ht="20.25" customHeight="1" x14ac:dyDescent="0.4">
      <c r="B18" s="279" t="s">
        <v>86</v>
      </c>
      <c r="C18" s="282" t="s">
        <v>143</v>
      </c>
      <c r="D18" s="283"/>
      <c r="E18" s="284"/>
      <c r="F18" s="88"/>
      <c r="G18" s="291" t="s">
        <v>144</v>
      </c>
      <c r="H18" s="294" t="s">
        <v>145</v>
      </c>
      <c r="I18" s="283"/>
      <c r="J18" s="283"/>
      <c r="K18" s="284"/>
      <c r="L18" s="294" t="s">
        <v>146</v>
      </c>
      <c r="M18" s="283"/>
      <c r="N18" s="283"/>
      <c r="O18" s="297"/>
      <c r="P18" s="300"/>
      <c r="Q18" s="301"/>
      <c r="R18" s="302"/>
      <c r="S18" s="250" t="s">
        <v>147</v>
      </c>
      <c r="T18" s="251"/>
      <c r="U18" s="251"/>
      <c r="V18" s="251"/>
      <c r="W18" s="251"/>
      <c r="X18" s="251"/>
      <c r="Y18" s="251"/>
      <c r="Z18" s="251"/>
      <c r="AA18" s="251"/>
      <c r="AB18" s="251"/>
      <c r="AC18" s="251"/>
      <c r="AD18" s="251"/>
      <c r="AE18" s="251"/>
      <c r="AF18" s="251"/>
      <c r="AG18" s="251"/>
      <c r="AH18" s="251"/>
      <c r="AI18" s="251"/>
      <c r="AJ18" s="251"/>
      <c r="AK18" s="251"/>
      <c r="AL18" s="251"/>
      <c r="AM18" s="251"/>
      <c r="AN18" s="251"/>
      <c r="AO18" s="251"/>
      <c r="AP18" s="251"/>
      <c r="AQ18" s="251"/>
      <c r="AR18" s="251"/>
      <c r="AS18" s="251"/>
      <c r="AT18" s="251"/>
      <c r="AU18" s="251"/>
      <c r="AV18" s="251"/>
      <c r="AW18" s="252"/>
      <c r="AX18" s="253" t="str">
        <f>IF(BB4="４週","(11) 1～4週目の勤務時間数合計","(11) 1か月の勤務時間数   合計")</f>
        <v>(11) 1～4週目の勤務時間数合計</v>
      </c>
      <c r="AY18" s="254"/>
      <c r="AZ18" s="259" t="s">
        <v>148</v>
      </c>
      <c r="BA18" s="260"/>
      <c r="BB18" s="235" t="s">
        <v>149</v>
      </c>
      <c r="BC18" s="236"/>
      <c r="BD18" s="236"/>
      <c r="BE18" s="236"/>
      <c r="BF18" s="237"/>
    </row>
    <row r="19" spans="2:59" ht="20.25" customHeight="1" x14ac:dyDescent="0.4">
      <c r="B19" s="280"/>
      <c r="C19" s="285"/>
      <c r="D19" s="286"/>
      <c r="E19" s="287"/>
      <c r="F19" s="89"/>
      <c r="G19" s="292"/>
      <c r="H19" s="295"/>
      <c r="I19" s="286"/>
      <c r="J19" s="286"/>
      <c r="K19" s="287"/>
      <c r="L19" s="295"/>
      <c r="M19" s="286"/>
      <c r="N19" s="286"/>
      <c r="O19" s="298"/>
      <c r="P19" s="303"/>
      <c r="Q19" s="304"/>
      <c r="R19" s="305"/>
      <c r="S19" s="244" t="s">
        <v>16</v>
      </c>
      <c r="T19" s="245"/>
      <c r="U19" s="245"/>
      <c r="V19" s="245"/>
      <c r="W19" s="245"/>
      <c r="X19" s="245"/>
      <c r="Y19" s="246"/>
      <c r="Z19" s="244" t="s">
        <v>17</v>
      </c>
      <c r="AA19" s="245"/>
      <c r="AB19" s="245"/>
      <c r="AC19" s="245"/>
      <c r="AD19" s="245"/>
      <c r="AE19" s="245"/>
      <c r="AF19" s="246"/>
      <c r="AG19" s="244" t="s">
        <v>18</v>
      </c>
      <c r="AH19" s="245"/>
      <c r="AI19" s="245"/>
      <c r="AJ19" s="245"/>
      <c r="AK19" s="245"/>
      <c r="AL19" s="245"/>
      <c r="AM19" s="246"/>
      <c r="AN19" s="244" t="s">
        <v>19</v>
      </c>
      <c r="AO19" s="245"/>
      <c r="AP19" s="245"/>
      <c r="AQ19" s="245"/>
      <c r="AR19" s="245"/>
      <c r="AS19" s="245"/>
      <c r="AT19" s="246"/>
      <c r="AU19" s="247" t="s">
        <v>20</v>
      </c>
      <c r="AV19" s="248"/>
      <c r="AW19" s="249"/>
      <c r="AX19" s="255"/>
      <c r="AY19" s="256"/>
      <c r="AZ19" s="261"/>
      <c r="BA19" s="262"/>
      <c r="BB19" s="238"/>
      <c r="BC19" s="239"/>
      <c r="BD19" s="239"/>
      <c r="BE19" s="239"/>
      <c r="BF19" s="240"/>
    </row>
    <row r="20" spans="2:59" ht="20.25" customHeight="1" x14ac:dyDescent="0.4">
      <c r="B20" s="280"/>
      <c r="C20" s="285"/>
      <c r="D20" s="286"/>
      <c r="E20" s="287"/>
      <c r="F20" s="89"/>
      <c r="G20" s="292"/>
      <c r="H20" s="295"/>
      <c r="I20" s="286"/>
      <c r="J20" s="286"/>
      <c r="K20" s="287"/>
      <c r="L20" s="295"/>
      <c r="M20" s="286"/>
      <c r="N20" s="286"/>
      <c r="O20" s="298"/>
      <c r="P20" s="303"/>
      <c r="Q20" s="304"/>
      <c r="R20" s="305"/>
      <c r="S20" s="93">
        <v>1</v>
      </c>
      <c r="T20" s="94">
        <v>2</v>
      </c>
      <c r="U20" s="94">
        <v>3</v>
      </c>
      <c r="V20" s="94">
        <v>4</v>
      </c>
      <c r="W20" s="94">
        <v>5</v>
      </c>
      <c r="X20" s="94">
        <v>6</v>
      </c>
      <c r="Y20" s="95">
        <v>7</v>
      </c>
      <c r="Z20" s="93">
        <v>8</v>
      </c>
      <c r="AA20" s="94">
        <v>9</v>
      </c>
      <c r="AB20" s="94">
        <v>10</v>
      </c>
      <c r="AC20" s="94">
        <v>11</v>
      </c>
      <c r="AD20" s="94">
        <v>12</v>
      </c>
      <c r="AE20" s="94">
        <v>13</v>
      </c>
      <c r="AF20" s="95">
        <v>14</v>
      </c>
      <c r="AG20" s="96">
        <v>15</v>
      </c>
      <c r="AH20" s="94">
        <v>16</v>
      </c>
      <c r="AI20" s="94">
        <v>17</v>
      </c>
      <c r="AJ20" s="94">
        <v>18</v>
      </c>
      <c r="AK20" s="94">
        <v>19</v>
      </c>
      <c r="AL20" s="94">
        <v>20</v>
      </c>
      <c r="AM20" s="95">
        <v>21</v>
      </c>
      <c r="AN20" s="93">
        <v>22</v>
      </c>
      <c r="AO20" s="94">
        <v>23</v>
      </c>
      <c r="AP20" s="94">
        <v>24</v>
      </c>
      <c r="AQ20" s="94">
        <v>25</v>
      </c>
      <c r="AR20" s="94">
        <v>26</v>
      </c>
      <c r="AS20" s="94">
        <v>27</v>
      </c>
      <c r="AT20" s="95">
        <v>28</v>
      </c>
      <c r="AU20" s="97" t="str">
        <f>IF($BB$4="暦月",IF(DAY(DATE($AC$3,$AG$3,29))=29,29,""),"")</f>
        <v/>
      </c>
      <c r="AV20" s="98" t="str">
        <f>IF($BB$4="暦月",IF(DAY(DATE($AC$3,$AG$3,30))=30,30,""),"")</f>
        <v/>
      </c>
      <c r="AW20" s="99" t="str">
        <f>IF($BB$4="暦月",IF(DAY(DATE($AC$3,$AG$3,31))=31,31,""),"")</f>
        <v/>
      </c>
      <c r="AX20" s="255"/>
      <c r="AY20" s="256"/>
      <c r="AZ20" s="261"/>
      <c r="BA20" s="262"/>
      <c r="BB20" s="238"/>
      <c r="BC20" s="239"/>
      <c r="BD20" s="239"/>
      <c r="BE20" s="239"/>
      <c r="BF20" s="240"/>
    </row>
    <row r="21" spans="2:59" ht="20.25" hidden="1" customHeight="1" x14ac:dyDescent="0.4">
      <c r="B21" s="280"/>
      <c r="C21" s="285"/>
      <c r="D21" s="286"/>
      <c r="E21" s="287"/>
      <c r="F21" s="89"/>
      <c r="G21" s="292"/>
      <c r="H21" s="295"/>
      <c r="I21" s="286"/>
      <c r="J21" s="286"/>
      <c r="K21" s="287"/>
      <c r="L21" s="295"/>
      <c r="M21" s="286"/>
      <c r="N21" s="286"/>
      <c r="O21" s="298"/>
      <c r="P21" s="303"/>
      <c r="Q21" s="304"/>
      <c r="R21" s="305"/>
      <c r="S21" s="93">
        <f>WEEKDAY(DATE($AC$3,$AG$3,1))</f>
        <v>2</v>
      </c>
      <c r="T21" s="94">
        <f>WEEKDAY(DATE($AC$3,$AG$3,2))</f>
        <v>3</v>
      </c>
      <c r="U21" s="94">
        <f>WEEKDAY(DATE($AC$3,$AG$3,3))</f>
        <v>4</v>
      </c>
      <c r="V21" s="94">
        <f>WEEKDAY(DATE($AC$3,$AG$3,4))</f>
        <v>5</v>
      </c>
      <c r="W21" s="94">
        <f>WEEKDAY(DATE($AC$3,$AG$3,5))</f>
        <v>6</v>
      </c>
      <c r="X21" s="94">
        <f>WEEKDAY(DATE($AC$3,$AG$3,6))</f>
        <v>7</v>
      </c>
      <c r="Y21" s="95">
        <f>WEEKDAY(DATE($AC$3,$AG$3,7))</f>
        <v>1</v>
      </c>
      <c r="Z21" s="93">
        <f>WEEKDAY(DATE($AC$3,$AG$3,8))</f>
        <v>2</v>
      </c>
      <c r="AA21" s="94">
        <f>WEEKDAY(DATE($AC$3,$AG$3,9))</f>
        <v>3</v>
      </c>
      <c r="AB21" s="94">
        <f>WEEKDAY(DATE($AC$3,$AG$3,10))</f>
        <v>4</v>
      </c>
      <c r="AC21" s="94">
        <f>WEEKDAY(DATE($AC$3,$AG$3,11))</f>
        <v>5</v>
      </c>
      <c r="AD21" s="94">
        <f>WEEKDAY(DATE($AC$3,$AG$3,12))</f>
        <v>6</v>
      </c>
      <c r="AE21" s="94">
        <f>WEEKDAY(DATE($AC$3,$AG$3,13))</f>
        <v>7</v>
      </c>
      <c r="AF21" s="95">
        <f>WEEKDAY(DATE($AC$3,$AG$3,14))</f>
        <v>1</v>
      </c>
      <c r="AG21" s="93">
        <f>WEEKDAY(DATE($AC$3,$AG$3,15))</f>
        <v>2</v>
      </c>
      <c r="AH21" s="94">
        <f>WEEKDAY(DATE($AC$3,$AG$3,16))</f>
        <v>3</v>
      </c>
      <c r="AI21" s="94">
        <f>WEEKDAY(DATE($AC$3,$AG$3,17))</f>
        <v>4</v>
      </c>
      <c r="AJ21" s="94">
        <f>WEEKDAY(DATE($AC$3,$AG$3,18))</f>
        <v>5</v>
      </c>
      <c r="AK21" s="94">
        <f>WEEKDAY(DATE($AC$3,$AG$3,19))</f>
        <v>6</v>
      </c>
      <c r="AL21" s="94">
        <f>WEEKDAY(DATE($AC$3,$AG$3,20))</f>
        <v>7</v>
      </c>
      <c r="AM21" s="95">
        <f>WEEKDAY(DATE($AC$3,$AG$3,21))</f>
        <v>1</v>
      </c>
      <c r="AN21" s="93">
        <f>WEEKDAY(DATE($AC$3,$AG$3,22))</f>
        <v>2</v>
      </c>
      <c r="AO21" s="94">
        <f>WEEKDAY(DATE($AC$3,$AG$3,23))</f>
        <v>3</v>
      </c>
      <c r="AP21" s="94">
        <f>WEEKDAY(DATE($AC$3,$AG$3,24))</f>
        <v>4</v>
      </c>
      <c r="AQ21" s="94">
        <f>WEEKDAY(DATE($AC$3,$AG$3,25))</f>
        <v>5</v>
      </c>
      <c r="AR21" s="94">
        <f>WEEKDAY(DATE($AC$3,$AG$3,26))</f>
        <v>6</v>
      </c>
      <c r="AS21" s="94">
        <f>WEEKDAY(DATE($AC$3,$AG$3,27))</f>
        <v>7</v>
      </c>
      <c r="AT21" s="95">
        <f>WEEKDAY(DATE($AC$3,$AG$3,28))</f>
        <v>1</v>
      </c>
      <c r="AU21" s="93">
        <f>IF(AU20=29,WEEKDAY(DATE($AC$3,$AG$3,29)),0)</f>
        <v>0</v>
      </c>
      <c r="AV21" s="94">
        <f>IF(AV20=30,WEEKDAY(DATE($AC$3,$AG$3,30)),0)</f>
        <v>0</v>
      </c>
      <c r="AW21" s="95">
        <f>IF(AW20=31,WEEKDAY(DATE($AC$3,$AG$3,31)),0)</f>
        <v>0</v>
      </c>
      <c r="AX21" s="255"/>
      <c r="AY21" s="256"/>
      <c r="AZ21" s="261"/>
      <c r="BA21" s="262"/>
      <c r="BB21" s="238"/>
      <c r="BC21" s="239"/>
      <c r="BD21" s="239"/>
      <c r="BE21" s="239"/>
      <c r="BF21" s="240"/>
    </row>
    <row r="22" spans="2:59" ht="22.5" customHeight="1" thickBot="1" x14ac:dyDescent="0.45">
      <c r="B22" s="281"/>
      <c r="C22" s="288"/>
      <c r="D22" s="289"/>
      <c r="E22" s="290"/>
      <c r="F22" s="90"/>
      <c r="G22" s="293"/>
      <c r="H22" s="296"/>
      <c r="I22" s="289"/>
      <c r="J22" s="289"/>
      <c r="K22" s="290"/>
      <c r="L22" s="296"/>
      <c r="M22" s="289"/>
      <c r="N22" s="289"/>
      <c r="O22" s="299"/>
      <c r="P22" s="306"/>
      <c r="Q22" s="307"/>
      <c r="R22" s="308"/>
      <c r="S22" s="100" t="str">
        <f>IF(S21=1,"日",IF(S21=2,"月",IF(S21=3,"火",IF(S21=4,"水",IF(S21=5,"木",IF(S21=6,"金","土"))))))</f>
        <v>月</v>
      </c>
      <c r="T22" s="101" t="str">
        <f t="shared" ref="T22:AT22" si="0">IF(T21=1,"日",IF(T21=2,"月",IF(T21=3,"火",IF(T21=4,"水",IF(T21=5,"木",IF(T21=6,"金","土"))))))</f>
        <v>火</v>
      </c>
      <c r="U22" s="101" t="str">
        <f t="shared" si="0"/>
        <v>水</v>
      </c>
      <c r="V22" s="101" t="str">
        <f t="shared" si="0"/>
        <v>木</v>
      </c>
      <c r="W22" s="101" t="str">
        <f t="shared" si="0"/>
        <v>金</v>
      </c>
      <c r="X22" s="101" t="str">
        <f t="shared" si="0"/>
        <v>土</v>
      </c>
      <c r="Y22" s="102" t="str">
        <f t="shared" si="0"/>
        <v>日</v>
      </c>
      <c r="Z22" s="100" t="str">
        <f>IF(Z21=1,"日",IF(Z21=2,"月",IF(Z21=3,"火",IF(Z21=4,"水",IF(Z21=5,"木",IF(Z21=6,"金","土"))))))</f>
        <v>月</v>
      </c>
      <c r="AA22" s="101" t="str">
        <f t="shared" si="0"/>
        <v>火</v>
      </c>
      <c r="AB22" s="101" t="str">
        <f t="shared" si="0"/>
        <v>水</v>
      </c>
      <c r="AC22" s="101" t="str">
        <f t="shared" si="0"/>
        <v>木</v>
      </c>
      <c r="AD22" s="101" t="str">
        <f t="shared" si="0"/>
        <v>金</v>
      </c>
      <c r="AE22" s="101" t="str">
        <f t="shared" si="0"/>
        <v>土</v>
      </c>
      <c r="AF22" s="102" t="str">
        <f t="shared" si="0"/>
        <v>日</v>
      </c>
      <c r="AG22" s="100" t="str">
        <f>IF(AG21=1,"日",IF(AG21=2,"月",IF(AG21=3,"火",IF(AG21=4,"水",IF(AG21=5,"木",IF(AG21=6,"金","土"))))))</f>
        <v>月</v>
      </c>
      <c r="AH22" s="101" t="str">
        <f t="shared" si="0"/>
        <v>火</v>
      </c>
      <c r="AI22" s="101" t="str">
        <f t="shared" si="0"/>
        <v>水</v>
      </c>
      <c r="AJ22" s="101" t="str">
        <f t="shared" si="0"/>
        <v>木</v>
      </c>
      <c r="AK22" s="101" t="str">
        <f t="shared" si="0"/>
        <v>金</v>
      </c>
      <c r="AL22" s="101" t="str">
        <f t="shared" si="0"/>
        <v>土</v>
      </c>
      <c r="AM22" s="102" t="str">
        <f t="shared" si="0"/>
        <v>日</v>
      </c>
      <c r="AN22" s="100" t="str">
        <f>IF(AN21=1,"日",IF(AN21=2,"月",IF(AN21=3,"火",IF(AN21=4,"水",IF(AN21=5,"木",IF(AN21=6,"金","土"))))))</f>
        <v>月</v>
      </c>
      <c r="AO22" s="101" t="str">
        <f t="shared" si="0"/>
        <v>火</v>
      </c>
      <c r="AP22" s="101" t="str">
        <f t="shared" si="0"/>
        <v>水</v>
      </c>
      <c r="AQ22" s="101" t="str">
        <f t="shared" si="0"/>
        <v>木</v>
      </c>
      <c r="AR22" s="101" t="str">
        <f t="shared" si="0"/>
        <v>金</v>
      </c>
      <c r="AS22" s="101" t="str">
        <f t="shared" si="0"/>
        <v>土</v>
      </c>
      <c r="AT22" s="102" t="str">
        <f t="shared" si="0"/>
        <v>日</v>
      </c>
      <c r="AU22" s="101" t="str">
        <f>IF(AU21=1,"日",IF(AU21=2,"月",IF(AU21=3,"火",IF(AU21=4,"水",IF(AU21=5,"木",IF(AU21=6,"金",IF(AU21=0,"","土")))))))</f>
        <v/>
      </c>
      <c r="AV22" s="101" t="str">
        <f>IF(AV21=1,"日",IF(AV21=2,"月",IF(AV21=3,"火",IF(AV21=4,"水",IF(AV21=5,"木",IF(AV21=6,"金",IF(AV21=0,"","土")))))))</f>
        <v/>
      </c>
      <c r="AW22" s="101" t="str">
        <f>IF(AW21=1,"日",IF(AW21=2,"月",IF(AW21=3,"火",IF(AW21=4,"水",IF(AW21=5,"木",IF(AW21=6,"金",IF(AW21=0,"","土")))))))</f>
        <v/>
      </c>
      <c r="AX22" s="257"/>
      <c r="AY22" s="258"/>
      <c r="AZ22" s="263"/>
      <c r="BA22" s="264"/>
      <c r="BB22" s="241"/>
      <c r="BC22" s="242"/>
      <c r="BD22" s="242"/>
      <c r="BE22" s="242"/>
      <c r="BF22" s="243"/>
    </row>
    <row r="23" spans="2:59" ht="20.25" customHeight="1" x14ac:dyDescent="0.4">
      <c r="B23" s="309">
        <v>1</v>
      </c>
      <c r="C23" s="311"/>
      <c r="D23" s="312"/>
      <c r="E23" s="313"/>
      <c r="F23" s="83"/>
      <c r="G23" s="320"/>
      <c r="H23" s="322"/>
      <c r="I23" s="323"/>
      <c r="J23" s="323"/>
      <c r="K23" s="324"/>
      <c r="L23" s="328"/>
      <c r="M23" s="329"/>
      <c r="N23" s="329"/>
      <c r="O23" s="330"/>
      <c r="P23" s="334" t="s">
        <v>44</v>
      </c>
      <c r="Q23" s="335"/>
      <c r="R23" s="336"/>
      <c r="S23" s="103"/>
      <c r="T23" s="104"/>
      <c r="U23" s="104"/>
      <c r="V23" s="104"/>
      <c r="W23" s="104"/>
      <c r="X23" s="104"/>
      <c r="Y23" s="105"/>
      <c r="Z23" s="103"/>
      <c r="AA23" s="104"/>
      <c r="AB23" s="104"/>
      <c r="AC23" s="104"/>
      <c r="AD23" s="104"/>
      <c r="AE23" s="104"/>
      <c r="AF23" s="105"/>
      <c r="AG23" s="103"/>
      <c r="AH23" s="104"/>
      <c r="AI23" s="104"/>
      <c r="AJ23" s="104"/>
      <c r="AK23" s="104"/>
      <c r="AL23" s="104"/>
      <c r="AM23" s="105"/>
      <c r="AN23" s="103"/>
      <c r="AO23" s="104"/>
      <c r="AP23" s="104"/>
      <c r="AQ23" s="104"/>
      <c r="AR23" s="104"/>
      <c r="AS23" s="104"/>
      <c r="AT23" s="105"/>
      <c r="AU23" s="103"/>
      <c r="AV23" s="104"/>
      <c r="AW23" s="104"/>
      <c r="AX23" s="222"/>
      <c r="AY23" s="223"/>
      <c r="AZ23" s="224"/>
      <c r="BA23" s="225"/>
      <c r="BB23" s="226"/>
      <c r="BC23" s="227"/>
      <c r="BD23" s="227"/>
      <c r="BE23" s="227"/>
      <c r="BF23" s="228"/>
    </row>
    <row r="24" spans="2:59" ht="20.25" customHeight="1" x14ac:dyDescent="0.4">
      <c r="B24" s="310"/>
      <c r="C24" s="314"/>
      <c r="D24" s="315"/>
      <c r="E24" s="316"/>
      <c r="F24" s="84"/>
      <c r="G24" s="321"/>
      <c r="H24" s="325"/>
      <c r="I24" s="326"/>
      <c r="J24" s="326"/>
      <c r="K24" s="327"/>
      <c r="L24" s="331"/>
      <c r="M24" s="332"/>
      <c r="N24" s="332"/>
      <c r="O24" s="333"/>
      <c r="P24" s="217" t="s">
        <v>15</v>
      </c>
      <c r="Q24" s="218"/>
      <c r="R24" s="219"/>
      <c r="S24" s="174" t="str">
        <f>IF(S23="","",VLOOKUP(S23,'シフト記号表（勤務時間帯）'!$C$6:$K$35,9,FALSE))</f>
        <v/>
      </c>
      <c r="T24" s="175" t="str">
        <f>IF(T23="","",VLOOKUP(T23,'シフト記号表（勤務時間帯）'!$C$6:$K$35,9,FALSE))</f>
        <v/>
      </c>
      <c r="U24" s="175" t="str">
        <f>IF(U23="","",VLOOKUP(U23,'シフト記号表（勤務時間帯）'!$C$6:$K$35,9,FALSE))</f>
        <v/>
      </c>
      <c r="V24" s="175" t="str">
        <f>IF(V23="","",VLOOKUP(V23,'シフト記号表（勤務時間帯）'!$C$6:$K$35,9,FALSE))</f>
        <v/>
      </c>
      <c r="W24" s="175" t="str">
        <f>IF(W23="","",VLOOKUP(W23,'シフト記号表（勤務時間帯）'!$C$6:$K$35,9,FALSE))</f>
        <v/>
      </c>
      <c r="X24" s="175" t="str">
        <f>IF(X23="","",VLOOKUP(X23,'シフト記号表（勤務時間帯）'!$C$6:$K$35,9,FALSE))</f>
        <v/>
      </c>
      <c r="Y24" s="176" t="str">
        <f>IF(Y23="","",VLOOKUP(Y23,'シフト記号表（勤務時間帯）'!$C$6:$K$35,9,FALSE))</f>
        <v/>
      </c>
      <c r="Z24" s="174" t="str">
        <f>IF(Z23="","",VLOOKUP(Z23,'シフト記号表（勤務時間帯）'!$C$6:$K$35,9,FALSE))</f>
        <v/>
      </c>
      <c r="AA24" s="175" t="str">
        <f>IF(AA23="","",VLOOKUP(AA23,'シフト記号表（勤務時間帯）'!$C$6:$K$35,9,FALSE))</f>
        <v/>
      </c>
      <c r="AB24" s="175" t="str">
        <f>IF(AB23="","",VLOOKUP(AB23,'シフト記号表（勤務時間帯）'!$C$6:$K$35,9,FALSE))</f>
        <v/>
      </c>
      <c r="AC24" s="175" t="str">
        <f>IF(AC23="","",VLOOKUP(AC23,'シフト記号表（勤務時間帯）'!$C$6:$K$35,9,FALSE))</f>
        <v/>
      </c>
      <c r="AD24" s="175" t="str">
        <f>IF(AD23="","",VLOOKUP(AD23,'シフト記号表（勤務時間帯）'!$C$6:$K$35,9,FALSE))</f>
        <v/>
      </c>
      <c r="AE24" s="175" t="str">
        <f>IF(AE23="","",VLOOKUP(AE23,'シフト記号表（勤務時間帯）'!$C$6:$K$35,9,FALSE))</f>
        <v/>
      </c>
      <c r="AF24" s="176" t="str">
        <f>IF(AF23="","",VLOOKUP(AF23,'シフト記号表（勤務時間帯）'!$C$6:$K$35,9,FALSE))</f>
        <v/>
      </c>
      <c r="AG24" s="174" t="str">
        <f>IF(AG23="","",VLOOKUP(AG23,'シフト記号表（勤務時間帯）'!$C$6:$K$35,9,FALSE))</f>
        <v/>
      </c>
      <c r="AH24" s="175" t="str">
        <f>IF(AH23="","",VLOOKUP(AH23,'シフト記号表（勤務時間帯）'!$C$6:$K$35,9,FALSE))</f>
        <v/>
      </c>
      <c r="AI24" s="175" t="str">
        <f>IF(AI23="","",VLOOKUP(AI23,'シフト記号表（勤務時間帯）'!$C$6:$K$35,9,FALSE))</f>
        <v/>
      </c>
      <c r="AJ24" s="175" t="str">
        <f>IF(AJ23="","",VLOOKUP(AJ23,'シフト記号表（勤務時間帯）'!$C$6:$K$35,9,FALSE))</f>
        <v/>
      </c>
      <c r="AK24" s="175" t="str">
        <f>IF(AK23="","",VLOOKUP(AK23,'シフト記号表（勤務時間帯）'!$C$6:$K$35,9,FALSE))</f>
        <v/>
      </c>
      <c r="AL24" s="175" t="str">
        <f>IF(AL23="","",VLOOKUP(AL23,'シフト記号表（勤務時間帯）'!$C$6:$K$35,9,FALSE))</f>
        <v/>
      </c>
      <c r="AM24" s="176" t="str">
        <f>IF(AM23="","",VLOOKUP(AM23,'シフト記号表（勤務時間帯）'!$C$6:$K$35,9,FALSE))</f>
        <v/>
      </c>
      <c r="AN24" s="174" t="str">
        <f>IF(AN23="","",VLOOKUP(AN23,'シフト記号表（勤務時間帯）'!$C$6:$K$35,9,FALSE))</f>
        <v/>
      </c>
      <c r="AO24" s="175" t="str">
        <f>IF(AO23="","",VLOOKUP(AO23,'シフト記号表（勤務時間帯）'!$C$6:$K$35,9,FALSE))</f>
        <v/>
      </c>
      <c r="AP24" s="175" t="str">
        <f>IF(AP23="","",VLOOKUP(AP23,'シフト記号表（勤務時間帯）'!$C$6:$K$35,9,FALSE))</f>
        <v/>
      </c>
      <c r="AQ24" s="175" t="str">
        <f>IF(AQ23="","",VLOOKUP(AQ23,'シフト記号表（勤務時間帯）'!$C$6:$K$35,9,FALSE))</f>
        <v/>
      </c>
      <c r="AR24" s="175" t="str">
        <f>IF(AR23="","",VLOOKUP(AR23,'シフト記号表（勤務時間帯）'!$C$6:$K$35,9,FALSE))</f>
        <v/>
      </c>
      <c r="AS24" s="175" t="str">
        <f>IF(AS23="","",VLOOKUP(AS23,'シフト記号表（勤務時間帯）'!$C$6:$K$35,9,FALSE))</f>
        <v/>
      </c>
      <c r="AT24" s="176" t="str">
        <f>IF(AT23="","",VLOOKUP(AT23,'シフト記号表（勤務時間帯）'!$C$6:$K$35,9,FALSE))</f>
        <v/>
      </c>
      <c r="AU24" s="174" t="str">
        <f>IF(AU23="","",VLOOKUP(AU23,'シフト記号表（勤務時間帯）'!$C$6:$K$35,9,FALSE))</f>
        <v/>
      </c>
      <c r="AV24" s="175" t="str">
        <f>IF(AV23="","",VLOOKUP(AV23,'シフト記号表（勤務時間帯）'!$C$6:$K$35,9,FALSE))</f>
        <v/>
      </c>
      <c r="AW24" s="175" t="str">
        <f>IF(AW23="","",VLOOKUP(AW23,'シフト記号表（勤務時間帯）'!$C$6:$K$35,9,FALSE))</f>
        <v/>
      </c>
      <c r="AX24" s="229">
        <f>IF($BB$4="４週",SUM(S24:AT24),IF($BB$4="暦月",SUM(S24:AW24),""))</f>
        <v>0</v>
      </c>
      <c r="AY24" s="230"/>
      <c r="AZ24" s="231">
        <f>IF($BB$4="４週",AX24/4,IF($BB$4="暦月",'療養通所（1枚版）'!AX24/('療養通所（1枚版）'!$BB$9/7),""))</f>
        <v>0</v>
      </c>
      <c r="BA24" s="232"/>
      <c r="BB24" s="207"/>
      <c r="BC24" s="208"/>
      <c r="BD24" s="208"/>
      <c r="BE24" s="208"/>
      <c r="BF24" s="209"/>
    </row>
    <row r="25" spans="2:59" ht="20.25" customHeight="1" x14ac:dyDescent="0.4">
      <c r="B25" s="310"/>
      <c r="C25" s="317"/>
      <c r="D25" s="318"/>
      <c r="E25" s="319"/>
      <c r="F25" s="85">
        <f>C23</f>
        <v>0</v>
      </c>
      <c r="G25" s="321"/>
      <c r="H25" s="325"/>
      <c r="I25" s="326"/>
      <c r="J25" s="326"/>
      <c r="K25" s="327"/>
      <c r="L25" s="331"/>
      <c r="M25" s="332"/>
      <c r="N25" s="332"/>
      <c r="O25" s="333"/>
      <c r="P25" s="197" t="s">
        <v>45</v>
      </c>
      <c r="Q25" s="198"/>
      <c r="R25" s="199"/>
      <c r="S25" s="177" t="str">
        <f>IF(S23="","",VLOOKUP(S23,'シフト記号表（勤務時間帯）'!$C$6:$S$35,17,FALSE))</f>
        <v/>
      </c>
      <c r="T25" s="178" t="str">
        <f>IF(T23="","",VLOOKUP(T23,'シフト記号表（勤務時間帯）'!$C$6:$S$35,17,FALSE))</f>
        <v/>
      </c>
      <c r="U25" s="178" t="str">
        <f>IF(U23="","",VLOOKUP(U23,'シフト記号表（勤務時間帯）'!$C$6:$S$35,17,FALSE))</f>
        <v/>
      </c>
      <c r="V25" s="178" t="str">
        <f>IF(V23="","",VLOOKUP(V23,'シフト記号表（勤務時間帯）'!$C$6:$S$35,17,FALSE))</f>
        <v/>
      </c>
      <c r="W25" s="178" t="str">
        <f>IF(W23="","",VLOOKUP(W23,'シフト記号表（勤務時間帯）'!$C$6:$S$35,17,FALSE))</f>
        <v/>
      </c>
      <c r="X25" s="178" t="str">
        <f>IF(X23="","",VLOOKUP(X23,'シフト記号表（勤務時間帯）'!$C$6:$S$35,17,FALSE))</f>
        <v/>
      </c>
      <c r="Y25" s="179" t="str">
        <f>IF(Y23="","",VLOOKUP(Y23,'シフト記号表（勤務時間帯）'!$C$6:$S$35,17,FALSE))</f>
        <v/>
      </c>
      <c r="Z25" s="177" t="str">
        <f>IF(Z23="","",VLOOKUP(Z23,'シフト記号表（勤務時間帯）'!$C$6:$S$35,17,FALSE))</f>
        <v/>
      </c>
      <c r="AA25" s="178" t="str">
        <f>IF(AA23="","",VLOOKUP(AA23,'シフト記号表（勤務時間帯）'!$C$6:$S$35,17,FALSE))</f>
        <v/>
      </c>
      <c r="AB25" s="178" t="str">
        <f>IF(AB23="","",VLOOKUP(AB23,'シフト記号表（勤務時間帯）'!$C$6:$S$35,17,FALSE))</f>
        <v/>
      </c>
      <c r="AC25" s="178" t="str">
        <f>IF(AC23="","",VLOOKUP(AC23,'シフト記号表（勤務時間帯）'!$C$6:$S$35,17,FALSE))</f>
        <v/>
      </c>
      <c r="AD25" s="178" t="str">
        <f>IF(AD23="","",VLOOKUP(AD23,'シフト記号表（勤務時間帯）'!$C$6:$S$35,17,FALSE))</f>
        <v/>
      </c>
      <c r="AE25" s="178" t="str">
        <f>IF(AE23="","",VLOOKUP(AE23,'シフト記号表（勤務時間帯）'!$C$6:$S$35,17,FALSE))</f>
        <v/>
      </c>
      <c r="AF25" s="179" t="str">
        <f>IF(AF23="","",VLOOKUP(AF23,'シフト記号表（勤務時間帯）'!$C$6:$S$35,17,FALSE))</f>
        <v/>
      </c>
      <c r="AG25" s="177" t="str">
        <f>IF(AG23="","",VLOOKUP(AG23,'シフト記号表（勤務時間帯）'!$C$6:$S$35,17,FALSE))</f>
        <v/>
      </c>
      <c r="AH25" s="178" t="str">
        <f>IF(AH23="","",VLOOKUP(AH23,'シフト記号表（勤務時間帯）'!$C$6:$S$35,17,FALSE))</f>
        <v/>
      </c>
      <c r="AI25" s="178" t="str">
        <f>IF(AI23="","",VLOOKUP(AI23,'シフト記号表（勤務時間帯）'!$C$6:$S$35,17,FALSE))</f>
        <v/>
      </c>
      <c r="AJ25" s="178" t="str">
        <f>IF(AJ23="","",VLOOKUP(AJ23,'シフト記号表（勤務時間帯）'!$C$6:$S$35,17,FALSE))</f>
        <v/>
      </c>
      <c r="AK25" s="178" t="str">
        <f>IF(AK23="","",VLOOKUP(AK23,'シフト記号表（勤務時間帯）'!$C$6:$S$35,17,FALSE))</f>
        <v/>
      </c>
      <c r="AL25" s="178" t="str">
        <f>IF(AL23="","",VLOOKUP(AL23,'シフト記号表（勤務時間帯）'!$C$6:$S$35,17,FALSE))</f>
        <v/>
      </c>
      <c r="AM25" s="179" t="str">
        <f>IF(AM23="","",VLOOKUP(AM23,'シフト記号表（勤務時間帯）'!$C$6:$S$35,17,FALSE))</f>
        <v/>
      </c>
      <c r="AN25" s="177" t="str">
        <f>IF(AN23="","",VLOOKUP(AN23,'シフト記号表（勤務時間帯）'!$C$6:$S$35,17,FALSE))</f>
        <v/>
      </c>
      <c r="AO25" s="178" t="str">
        <f>IF(AO23="","",VLOOKUP(AO23,'シフト記号表（勤務時間帯）'!$C$6:$S$35,17,FALSE))</f>
        <v/>
      </c>
      <c r="AP25" s="178" t="str">
        <f>IF(AP23="","",VLOOKUP(AP23,'シフト記号表（勤務時間帯）'!$C$6:$S$35,17,FALSE))</f>
        <v/>
      </c>
      <c r="AQ25" s="178" t="str">
        <f>IF(AQ23="","",VLOOKUP(AQ23,'シフト記号表（勤務時間帯）'!$C$6:$S$35,17,FALSE))</f>
        <v/>
      </c>
      <c r="AR25" s="178" t="str">
        <f>IF(AR23="","",VLOOKUP(AR23,'シフト記号表（勤務時間帯）'!$C$6:$S$35,17,FALSE))</f>
        <v/>
      </c>
      <c r="AS25" s="178" t="str">
        <f>IF(AS23="","",VLOOKUP(AS23,'シフト記号表（勤務時間帯）'!$C$6:$S$35,17,FALSE))</f>
        <v/>
      </c>
      <c r="AT25" s="179" t="str">
        <f>IF(AT23="","",VLOOKUP(AT23,'シフト記号表（勤務時間帯）'!$C$6:$S$35,17,FALSE))</f>
        <v/>
      </c>
      <c r="AU25" s="177" t="str">
        <f>IF(AU23="","",VLOOKUP(AU23,'シフト記号表（勤務時間帯）'!$C$6:$S$35,17,FALSE))</f>
        <v/>
      </c>
      <c r="AV25" s="178" t="str">
        <f>IF(AV23="","",VLOOKUP(AV23,'シフト記号表（勤務時間帯）'!$C$6:$S$35,17,FALSE))</f>
        <v/>
      </c>
      <c r="AW25" s="178" t="str">
        <f>IF(AW23="","",VLOOKUP(AW23,'シフト記号表（勤務時間帯）'!$C$6:$S$35,17,FALSE))</f>
        <v/>
      </c>
      <c r="AX25" s="200">
        <f>IF($BB$4="４週",SUM(S25:AT25),IF($BB$4="暦月",SUM(S25:AW25),""))</f>
        <v>0</v>
      </c>
      <c r="AY25" s="201"/>
      <c r="AZ25" s="202">
        <f>IF($BB$4="４週",AX25/4,IF($BB$4="暦月",'療養通所（1枚版）'!AX25/('療養通所（1枚版）'!$BB$9/7),""))</f>
        <v>0</v>
      </c>
      <c r="BA25" s="203"/>
      <c r="BB25" s="210"/>
      <c r="BC25" s="211"/>
      <c r="BD25" s="211"/>
      <c r="BE25" s="211"/>
      <c r="BF25" s="212"/>
    </row>
    <row r="26" spans="2:59" ht="20.25" customHeight="1" x14ac:dyDescent="0.4">
      <c r="B26" s="310">
        <f>B23+1</f>
        <v>2</v>
      </c>
      <c r="C26" s="337"/>
      <c r="D26" s="338"/>
      <c r="E26" s="339"/>
      <c r="F26" s="86"/>
      <c r="G26" s="340"/>
      <c r="H26" s="342"/>
      <c r="I26" s="326"/>
      <c r="J26" s="326"/>
      <c r="K26" s="327"/>
      <c r="L26" s="343"/>
      <c r="M26" s="344"/>
      <c r="N26" s="344"/>
      <c r="O26" s="345"/>
      <c r="P26" s="349" t="s">
        <v>44</v>
      </c>
      <c r="Q26" s="350"/>
      <c r="R26" s="351"/>
      <c r="S26" s="103"/>
      <c r="T26" s="104"/>
      <c r="U26" s="104"/>
      <c r="V26" s="104"/>
      <c r="W26" s="104"/>
      <c r="X26" s="104"/>
      <c r="Y26" s="105"/>
      <c r="Z26" s="103"/>
      <c r="AA26" s="104"/>
      <c r="AB26" s="104"/>
      <c r="AC26" s="104"/>
      <c r="AD26" s="104"/>
      <c r="AE26" s="104"/>
      <c r="AF26" s="105"/>
      <c r="AG26" s="103"/>
      <c r="AH26" s="104"/>
      <c r="AI26" s="104"/>
      <c r="AJ26" s="104"/>
      <c r="AK26" s="104"/>
      <c r="AL26" s="104"/>
      <c r="AM26" s="105"/>
      <c r="AN26" s="103"/>
      <c r="AO26" s="104"/>
      <c r="AP26" s="104"/>
      <c r="AQ26" s="104"/>
      <c r="AR26" s="104"/>
      <c r="AS26" s="104"/>
      <c r="AT26" s="105"/>
      <c r="AU26" s="103"/>
      <c r="AV26" s="104"/>
      <c r="AW26" s="104"/>
      <c r="AX26" s="213"/>
      <c r="AY26" s="214"/>
      <c r="AZ26" s="215"/>
      <c r="BA26" s="216"/>
      <c r="BB26" s="204"/>
      <c r="BC26" s="205"/>
      <c r="BD26" s="205"/>
      <c r="BE26" s="205"/>
      <c r="BF26" s="206"/>
    </row>
    <row r="27" spans="2:59" ht="20.25" customHeight="1" x14ac:dyDescent="0.4">
      <c r="B27" s="310"/>
      <c r="C27" s="314"/>
      <c r="D27" s="315"/>
      <c r="E27" s="316"/>
      <c r="F27" s="84"/>
      <c r="G27" s="321"/>
      <c r="H27" s="325"/>
      <c r="I27" s="326"/>
      <c r="J27" s="326"/>
      <c r="K27" s="327"/>
      <c r="L27" s="331"/>
      <c r="M27" s="332"/>
      <c r="N27" s="332"/>
      <c r="O27" s="333"/>
      <c r="P27" s="217" t="s">
        <v>15</v>
      </c>
      <c r="Q27" s="218"/>
      <c r="R27" s="219"/>
      <c r="S27" s="174" t="str">
        <f>IF(S26="","",VLOOKUP(S26,'シフト記号表（勤務時間帯）'!$C$6:$K$35,9,FALSE))</f>
        <v/>
      </c>
      <c r="T27" s="175" t="str">
        <f>IF(T26="","",VLOOKUP(T26,'シフト記号表（勤務時間帯）'!$C$6:$K$35,9,FALSE))</f>
        <v/>
      </c>
      <c r="U27" s="175" t="str">
        <f>IF(U26="","",VLOOKUP(U26,'シフト記号表（勤務時間帯）'!$C$6:$K$35,9,FALSE))</f>
        <v/>
      </c>
      <c r="V27" s="175" t="str">
        <f>IF(V26="","",VLOOKUP(V26,'シフト記号表（勤務時間帯）'!$C$6:$K$35,9,FALSE))</f>
        <v/>
      </c>
      <c r="W27" s="175" t="str">
        <f>IF(W26="","",VLOOKUP(W26,'シフト記号表（勤務時間帯）'!$C$6:$K$35,9,FALSE))</f>
        <v/>
      </c>
      <c r="X27" s="175" t="str">
        <f>IF(X26="","",VLOOKUP(X26,'シフト記号表（勤務時間帯）'!$C$6:$K$35,9,FALSE))</f>
        <v/>
      </c>
      <c r="Y27" s="176" t="str">
        <f>IF(Y26="","",VLOOKUP(Y26,'シフト記号表（勤務時間帯）'!$C$6:$K$35,9,FALSE))</f>
        <v/>
      </c>
      <c r="Z27" s="174" t="str">
        <f>IF(Z26="","",VLOOKUP(Z26,'シフト記号表（勤務時間帯）'!$C$6:$K$35,9,FALSE))</f>
        <v/>
      </c>
      <c r="AA27" s="175" t="str">
        <f>IF(AA26="","",VLOOKUP(AA26,'シフト記号表（勤務時間帯）'!$C$6:$K$35,9,FALSE))</f>
        <v/>
      </c>
      <c r="AB27" s="175" t="str">
        <f>IF(AB26="","",VLOOKUP(AB26,'シフト記号表（勤務時間帯）'!$C$6:$K$35,9,FALSE))</f>
        <v/>
      </c>
      <c r="AC27" s="175" t="str">
        <f>IF(AC26="","",VLOOKUP(AC26,'シフト記号表（勤務時間帯）'!$C$6:$K$35,9,FALSE))</f>
        <v/>
      </c>
      <c r="AD27" s="175" t="str">
        <f>IF(AD26="","",VLOOKUP(AD26,'シフト記号表（勤務時間帯）'!$C$6:$K$35,9,FALSE))</f>
        <v/>
      </c>
      <c r="AE27" s="175" t="str">
        <f>IF(AE26="","",VLOOKUP(AE26,'シフト記号表（勤務時間帯）'!$C$6:$K$35,9,FALSE))</f>
        <v/>
      </c>
      <c r="AF27" s="176" t="str">
        <f>IF(AF26="","",VLOOKUP(AF26,'シフト記号表（勤務時間帯）'!$C$6:$K$35,9,FALSE))</f>
        <v/>
      </c>
      <c r="AG27" s="174" t="str">
        <f>IF(AG26="","",VLOOKUP(AG26,'シフト記号表（勤務時間帯）'!$C$6:$K$35,9,FALSE))</f>
        <v/>
      </c>
      <c r="AH27" s="175" t="str">
        <f>IF(AH26="","",VLOOKUP(AH26,'シフト記号表（勤務時間帯）'!$C$6:$K$35,9,FALSE))</f>
        <v/>
      </c>
      <c r="AI27" s="175" t="str">
        <f>IF(AI26="","",VLOOKUP(AI26,'シフト記号表（勤務時間帯）'!$C$6:$K$35,9,FALSE))</f>
        <v/>
      </c>
      <c r="AJ27" s="175" t="str">
        <f>IF(AJ26="","",VLOOKUP(AJ26,'シフト記号表（勤務時間帯）'!$C$6:$K$35,9,FALSE))</f>
        <v/>
      </c>
      <c r="AK27" s="175" t="str">
        <f>IF(AK26="","",VLOOKUP(AK26,'シフト記号表（勤務時間帯）'!$C$6:$K$35,9,FALSE))</f>
        <v/>
      </c>
      <c r="AL27" s="175" t="str">
        <f>IF(AL26="","",VLOOKUP(AL26,'シフト記号表（勤務時間帯）'!$C$6:$K$35,9,FALSE))</f>
        <v/>
      </c>
      <c r="AM27" s="176" t="str">
        <f>IF(AM26="","",VLOOKUP(AM26,'シフト記号表（勤務時間帯）'!$C$6:$K$35,9,FALSE))</f>
        <v/>
      </c>
      <c r="AN27" s="174" t="str">
        <f>IF(AN26="","",VLOOKUP(AN26,'シフト記号表（勤務時間帯）'!$C$6:$K$35,9,FALSE))</f>
        <v/>
      </c>
      <c r="AO27" s="175" t="str">
        <f>IF(AO26="","",VLOOKUP(AO26,'シフト記号表（勤務時間帯）'!$C$6:$K$35,9,FALSE))</f>
        <v/>
      </c>
      <c r="AP27" s="175" t="str">
        <f>IF(AP26="","",VLOOKUP(AP26,'シフト記号表（勤務時間帯）'!$C$6:$K$35,9,FALSE))</f>
        <v/>
      </c>
      <c r="AQ27" s="175" t="str">
        <f>IF(AQ26="","",VLOOKUP(AQ26,'シフト記号表（勤務時間帯）'!$C$6:$K$35,9,FALSE))</f>
        <v/>
      </c>
      <c r="AR27" s="175" t="str">
        <f>IF(AR26="","",VLOOKUP(AR26,'シフト記号表（勤務時間帯）'!$C$6:$K$35,9,FALSE))</f>
        <v/>
      </c>
      <c r="AS27" s="175" t="str">
        <f>IF(AS26="","",VLOOKUP(AS26,'シフト記号表（勤務時間帯）'!$C$6:$K$35,9,FALSE))</f>
        <v/>
      </c>
      <c r="AT27" s="176" t="str">
        <f>IF(AT26="","",VLOOKUP(AT26,'シフト記号表（勤務時間帯）'!$C$6:$K$35,9,FALSE))</f>
        <v/>
      </c>
      <c r="AU27" s="174" t="str">
        <f>IF(AU26="","",VLOOKUP(AU26,'シフト記号表（勤務時間帯）'!$C$6:$K$35,9,FALSE))</f>
        <v/>
      </c>
      <c r="AV27" s="175" t="str">
        <f>IF(AV26="","",VLOOKUP(AV26,'シフト記号表（勤務時間帯）'!$C$6:$K$35,9,FALSE))</f>
        <v/>
      </c>
      <c r="AW27" s="175" t="str">
        <f>IF(AW26="","",VLOOKUP(AW26,'シフト記号表（勤務時間帯）'!$C$6:$K$35,9,FALSE))</f>
        <v/>
      </c>
      <c r="AX27" s="229">
        <f>IF($BB$4="４週",SUM(S27:AT27),IF($BB$4="暦月",SUM(S27:AW27),""))</f>
        <v>0</v>
      </c>
      <c r="AY27" s="230"/>
      <c r="AZ27" s="231">
        <f>IF($BB$4="４週",AX27/4,IF($BB$4="暦月",'療養通所（1枚版）'!AX27/('療養通所（1枚版）'!$BB$9/7),""))</f>
        <v>0</v>
      </c>
      <c r="BA27" s="232"/>
      <c r="BB27" s="207"/>
      <c r="BC27" s="208"/>
      <c r="BD27" s="208"/>
      <c r="BE27" s="208"/>
      <c r="BF27" s="209"/>
    </row>
    <row r="28" spans="2:59" ht="20.25" customHeight="1" x14ac:dyDescent="0.4">
      <c r="B28" s="310"/>
      <c r="C28" s="317"/>
      <c r="D28" s="318"/>
      <c r="E28" s="319"/>
      <c r="F28" s="84">
        <f>C26</f>
        <v>0</v>
      </c>
      <c r="G28" s="341"/>
      <c r="H28" s="325"/>
      <c r="I28" s="326"/>
      <c r="J28" s="326"/>
      <c r="K28" s="327"/>
      <c r="L28" s="346"/>
      <c r="M28" s="347"/>
      <c r="N28" s="347"/>
      <c r="O28" s="348"/>
      <c r="P28" s="197" t="s">
        <v>45</v>
      </c>
      <c r="Q28" s="198"/>
      <c r="R28" s="199"/>
      <c r="S28" s="177" t="str">
        <f>IF(S26="","",VLOOKUP(S26,'シフト記号表（勤務時間帯）'!$C$6:$S$35,17,FALSE))</f>
        <v/>
      </c>
      <c r="T28" s="178" t="str">
        <f>IF(T26="","",VLOOKUP(T26,'シフト記号表（勤務時間帯）'!$C$6:$S$35,17,FALSE))</f>
        <v/>
      </c>
      <c r="U28" s="178" t="str">
        <f>IF(U26="","",VLOOKUP(U26,'シフト記号表（勤務時間帯）'!$C$6:$S$35,17,FALSE))</f>
        <v/>
      </c>
      <c r="V28" s="178" t="str">
        <f>IF(V26="","",VLOOKUP(V26,'シフト記号表（勤務時間帯）'!$C$6:$S$35,17,FALSE))</f>
        <v/>
      </c>
      <c r="W28" s="178" t="str">
        <f>IF(W26="","",VLOOKUP(W26,'シフト記号表（勤務時間帯）'!$C$6:$S$35,17,FALSE))</f>
        <v/>
      </c>
      <c r="X28" s="178" t="str">
        <f>IF(X26="","",VLOOKUP(X26,'シフト記号表（勤務時間帯）'!$C$6:$S$35,17,FALSE))</f>
        <v/>
      </c>
      <c r="Y28" s="179" t="str">
        <f>IF(Y26="","",VLOOKUP(Y26,'シフト記号表（勤務時間帯）'!$C$6:$S$35,17,FALSE))</f>
        <v/>
      </c>
      <c r="Z28" s="177" t="str">
        <f>IF(Z26="","",VLOOKUP(Z26,'シフト記号表（勤務時間帯）'!$C$6:$S$35,17,FALSE))</f>
        <v/>
      </c>
      <c r="AA28" s="178" t="str">
        <f>IF(AA26="","",VLOOKUP(AA26,'シフト記号表（勤務時間帯）'!$C$6:$S$35,17,FALSE))</f>
        <v/>
      </c>
      <c r="AB28" s="178" t="str">
        <f>IF(AB26="","",VLOOKUP(AB26,'シフト記号表（勤務時間帯）'!$C$6:$S$35,17,FALSE))</f>
        <v/>
      </c>
      <c r="AC28" s="178" t="str">
        <f>IF(AC26="","",VLOOKUP(AC26,'シフト記号表（勤務時間帯）'!$C$6:$S$35,17,FALSE))</f>
        <v/>
      </c>
      <c r="AD28" s="178" t="str">
        <f>IF(AD26="","",VLOOKUP(AD26,'シフト記号表（勤務時間帯）'!$C$6:$S$35,17,FALSE))</f>
        <v/>
      </c>
      <c r="AE28" s="178" t="str">
        <f>IF(AE26="","",VLOOKUP(AE26,'シフト記号表（勤務時間帯）'!$C$6:$S$35,17,FALSE))</f>
        <v/>
      </c>
      <c r="AF28" s="179" t="str">
        <f>IF(AF26="","",VLOOKUP(AF26,'シフト記号表（勤務時間帯）'!$C$6:$S$35,17,FALSE))</f>
        <v/>
      </c>
      <c r="AG28" s="177" t="str">
        <f>IF(AG26="","",VLOOKUP(AG26,'シフト記号表（勤務時間帯）'!$C$6:$S$35,17,FALSE))</f>
        <v/>
      </c>
      <c r="AH28" s="178" t="str">
        <f>IF(AH26="","",VLOOKUP(AH26,'シフト記号表（勤務時間帯）'!$C$6:$S$35,17,FALSE))</f>
        <v/>
      </c>
      <c r="AI28" s="178" t="str">
        <f>IF(AI26="","",VLOOKUP(AI26,'シフト記号表（勤務時間帯）'!$C$6:$S$35,17,FALSE))</f>
        <v/>
      </c>
      <c r="AJ28" s="178" t="str">
        <f>IF(AJ26="","",VLOOKUP(AJ26,'シフト記号表（勤務時間帯）'!$C$6:$S$35,17,FALSE))</f>
        <v/>
      </c>
      <c r="AK28" s="178" t="str">
        <f>IF(AK26="","",VLOOKUP(AK26,'シフト記号表（勤務時間帯）'!$C$6:$S$35,17,FALSE))</f>
        <v/>
      </c>
      <c r="AL28" s="178" t="str">
        <f>IF(AL26="","",VLOOKUP(AL26,'シフト記号表（勤務時間帯）'!$C$6:$S$35,17,FALSE))</f>
        <v/>
      </c>
      <c r="AM28" s="179" t="str">
        <f>IF(AM26="","",VLOOKUP(AM26,'シフト記号表（勤務時間帯）'!$C$6:$S$35,17,FALSE))</f>
        <v/>
      </c>
      <c r="AN28" s="177" t="str">
        <f>IF(AN26="","",VLOOKUP(AN26,'シフト記号表（勤務時間帯）'!$C$6:$S$35,17,FALSE))</f>
        <v/>
      </c>
      <c r="AO28" s="178" t="str">
        <f>IF(AO26="","",VLOOKUP(AO26,'シフト記号表（勤務時間帯）'!$C$6:$S$35,17,FALSE))</f>
        <v/>
      </c>
      <c r="AP28" s="178" t="str">
        <f>IF(AP26="","",VLOOKUP(AP26,'シフト記号表（勤務時間帯）'!$C$6:$S$35,17,FALSE))</f>
        <v/>
      </c>
      <c r="AQ28" s="178" t="str">
        <f>IF(AQ26="","",VLOOKUP(AQ26,'シフト記号表（勤務時間帯）'!$C$6:$S$35,17,FALSE))</f>
        <v/>
      </c>
      <c r="AR28" s="178" t="str">
        <f>IF(AR26="","",VLOOKUP(AR26,'シフト記号表（勤務時間帯）'!$C$6:$S$35,17,FALSE))</f>
        <v/>
      </c>
      <c r="AS28" s="178" t="str">
        <f>IF(AS26="","",VLOOKUP(AS26,'シフト記号表（勤務時間帯）'!$C$6:$S$35,17,FALSE))</f>
        <v/>
      </c>
      <c r="AT28" s="179" t="str">
        <f>IF(AT26="","",VLOOKUP(AT26,'シフト記号表（勤務時間帯）'!$C$6:$S$35,17,FALSE))</f>
        <v/>
      </c>
      <c r="AU28" s="177" t="str">
        <f>IF(AU26="","",VLOOKUP(AU26,'シフト記号表（勤務時間帯）'!$C$6:$S$35,17,FALSE))</f>
        <v/>
      </c>
      <c r="AV28" s="178" t="str">
        <f>IF(AV26="","",VLOOKUP(AV26,'シフト記号表（勤務時間帯）'!$C$6:$S$35,17,FALSE))</f>
        <v/>
      </c>
      <c r="AW28" s="178" t="str">
        <f>IF(AW26="","",VLOOKUP(AW26,'シフト記号表（勤務時間帯）'!$C$6:$S$35,17,FALSE))</f>
        <v/>
      </c>
      <c r="AX28" s="200">
        <f>IF($BB$4="４週",SUM(S28:AT28),IF($BB$4="暦月",SUM(S28:AW28),""))</f>
        <v>0</v>
      </c>
      <c r="AY28" s="201"/>
      <c r="AZ28" s="202">
        <f>IF($BB$4="４週",AX28/4,IF($BB$4="暦月",'療養通所（1枚版）'!AX28/('療養通所（1枚版）'!$BB$9/7),""))</f>
        <v>0</v>
      </c>
      <c r="BA28" s="203"/>
      <c r="BB28" s="210"/>
      <c r="BC28" s="211"/>
      <c r="BD28" s="211"/>
      <c r="BE28" s="211"/>
      <c r="BF28" s="212"/>
    </row>
    <row r="29" spans="2:59" ht="20.25" customHeight="1" x14ac:dyDescent="0.4">
      <c r="B29" s="310">
        <f>B26+1</f>
        <v>3</v>
      </c>
      <c r="C29" s="352"/>
      <c r="D29" s="353"/>
      <c r="E29" s="354"/>
      <c r="F29" s="86"/>
      <c r="G29" s="340"/>
      <c r="H29" s="342"/>
      <c r="I29" s="326"/>
      <c r="J29" s="326"/>
      <c r="K29" s="327"/>
      <c r="L29" s="343"/>
      <c r="M29" s="344"/>
      <c r="N29" s="344"/>
      <c r="O29" s="345"/>
      <c r="P29" s="349" t="s">
        <v>44</v>
      </c>
      <c r="Q29" s="350"/>
      <c r="R29" s="351"/>
      <c r="S29" s="103"/>
      <c r="T29" s="104"/>
      <c r="U29" s="104"/>
      <c r="V29" s="104"/>
      <c r="W29" s="104"/>
      <c r="X29" s="104"/>
      <c r="Y29" s="105"/>
      <c r="Z29" s="103"/>
      <c r="AA29" s="104"/>
      <c r="AB29" s="104"/>
      <c r="AC29" s="104"/>
      <c r="AD29" s="104"/>
      <c r="AE29" s="104"/>
      <c r="AF29" s="105"/>
      <c r="AG29" s="103"/>
      <c r="AH29" s="104"/>
      <c r="AI29" s="104"/>
      <c r="AJ29" s="104"/>
      <c r="AK29" s="104"/>
      <c r="AL29" s="104"/>
      <c r="AM29" s="105"/>
      <c r="AN29" s="103"/>
      <c r="AO29" s="104"/>
      <c r="AP29" s="104"/>
      <c r="AQ29" s="104"/>
      <c r="AR29" s="104"/>
      <c r="AS29" s="104"/>
      <c r="AT29" s="105"/>
      <c r="AU29" s="103"/>
      <c r="AV29" s="104"/>
      <c r="AW29" s="104"/>
      <c r="AX29" s="213"/>
      <c r="AY29" s="214"/>
      <c r="AZ29" s="215"/>
      <c r="BA29" s="216"/>
      <c r="BB29" s="204"/>
      <c r="BC29" s="205"/>
      <c r="BD29" s="205"/>
      <c r="BE29" s="205"/>
      <c r="BF29" s="206"/>
    </row>
    <row r="30" spans="2:59" ht="20.25" customHeight="1" x14ac:dyDescent="0.4">
      <c r="B30" s="310"/>
      <c r="C30" s="355"/>
      <c r="D30" s="356"/>
      <c r="E30" s="357"/>
      <c r="F30" s="84"/>
      <c r="G30" s="321"/>
      <c r="H30" s="325"/>
      <c r="I30" s="326"/>
      <c r="J30" s="326"/>
      <c r="K30" s="327"/>
      <c r="L30" s="331"/>
      <c r="M30" s="332"/>
      <c r="N30" s="332"/>
      <c r="O30" s="333"/>
      <c r="P30" s="217" t="s">
        <v>15</v>
      </c>
      <c r="Q30" s="218"/>
      <c r="R30" s="219"/>
      <c r="S30" s="174" t="str">
        <f>IF(S29="","",VLOOKUP(S29,'シフト記号表（勤務時間帯）'!$C$6:$K$35,9,FALSE))</f>
        <v/>
      </c>
      <c r="T30" s="175" t="str">
        <f>IF(T29="","",VLOOKUP(T29,'シフト記号表（勤務時間帯）'!$C$6:$K$35,9,FALSE))</f>
        <v/>
      </c>
      <c r="U30" s="175" t="str">
        <f>IF(U29="","",VLOOKUP(U29,'シフト記号表（勤務時間帯）'!$C$6:$K$35,9,FALSE))</f>
        <v/>
      </c>
      <c r="V30" s="175" t="str">
        <f>IF(V29="","",VLOOKUP(V29,'シフト記号表（勤務時間帯）'!$C$6:$K$35,9,FALSE))</f>
        <v/>
      </c>
      <c r="W30" s="175" t="str">
        <f>IF(W29="","",VLOOKUP(W29,'シフト記号表（勤務時間帯）'!$C$6:$K$35,9,FALSE))</f>
        <v/>
      </c>
      <c r="X30" s="175" t="str">
        <f>IF(X29="","",VLOOKUP(X29,'シフト記号表（勤務時間帯）'!$C$6:$K$35,9,FALSE))</f>
        <v/>
      </c>
      <c r="Y30" s="176" t="str">
        <f>IF(Y29="","",VLOOKUP(Y29,'シフト記号表（勤務時間帯）'!$C$6:$K$35,9,FALSE))</f>
        <v/>
      </c>
      <c r="Z30" s="174" t="str">
        <f>IF(Z29="","",VLOOKUP(Z29,'シフト記号表（勤務時間帯）'!$C$6:$K$35,9,FALSE))</f>
        <v/>
      </c>
      <c r="AA30" s="175" t="str">
        <f>IF(AA29="","",VLOOKUP(AA29,'シフト記号表（勤務時間帯）'!$C$6:$K$35,9,FALSE))</f>
        <v/>
      </c>
      <c r="AB30" s="175" t="str">
        <f>IF(AB29="","",VLOOKUP(AB29,'シフト記号表（勤務時間帯）'!$C$6:$K$35,9,FALSE))</f>
        <v/>
      </c>
      <c r="AC30" s="175" t="str">
        <f>IF(AC29="","",VLOOKUP(AC29,'シフト記号表（勤務時間帯）'!$C$6:$K$35,9,FALSE))</f>
        <v/>
      </c>
      <c r="AD30" s="175" t="str">
        <f>IF(AD29="","",VLOOKUP(AD29,'シフト記号表（勤務時間帯）'!$C$6:$K$35,9,FALSE))</f>
        <v/>
      </c>
      <c r="AE30" s="175" t="str">
        <f>IF(AE29="","",VLOOKUP(AE29,'シフト記号表（勤務時間帯）'!$C$6:$K$35,9,FALSE))</f>
        <v/>
      </c>
      <c r="AF30" s="176" t="str">
        <f>IF(AF29="","",VLOOKUP(AF29,'シフト記号表（勤務時間帯）'!$C$6:$K$35,9,FALSE))</f>
        <v/>
      </c>
      <c r="AG30" s="174" t="str">
        <f>IF(AG29="","",VLOOKUP(AG29,'シフト記号表（勤務時間帯）'!$C$6:$K$35,9,FALSE))</f>
        <v/>
      </c>
      <c r="AH30" s="175" t="str">
        <f>IF(AH29="","",VLOOKUP(AH29,'シフト記号表（勤務時間帯）'!$C$6:$K$35,9,FALSE))</f>
        <v/>
      </c>
      <c r="AI30" s="175" t="str">
        <f>IF(AI29="","",VLOOKUP(AI29,'シフト記号表（勤務時間帯）'!$C$6:$K$35,9,FALSE))</f>
        <v/>
      </c>
      <c r="AJ30" s="175" t="str">
        <f>IF(AJ29="","",VLOOKUP(AJ29,'シフト記号表（勤務時間帯）'!$C$6:$K$35,9,FALSE))</f>
        <v/>
      </c>
      <c r="AK30" s="175" t="str">
        <f>IF(AK29="","",VLOOKUP(AK29,'シフト記号表（勤務時間帯）'!$C$6:$K$35,9,FALSE))</f>
        <v/>
      </c>
      <c r="AL30" s="175" t="str">
        <f>IF(AL29="","",VLOOKUP(AL29,'シフト記号表（勤務時間帯）'!$C$6:$K$35,9,FALSE))</f>
        <v/>
      </c>
      <c r="AM30" s="176" t="str">
        <f>IF(AM29="","",VLOOKUP(AM29,'シフト記号表（勤務時間帯）'!$C$6:$K$35,9,FALSE))</f>
        <v/>
      </c>
      <c r="AN30" s="174" t="str">
        <f>IF(AN29="","",VLOOKUP(AN29,'シフト記号表（勤務時間帯）'!$C$6:$K$35,9,FALSE))</f>
        <v/>
      </c>
      <c r="AO30" s="175" t="str">
        <f>IF(AO29="","",VLOOKUP(AO29,'シフト記号表（勤務時間帯）'!$C$6:$K$35,9,FALSE))</f>
        <v/>
      </c>
      <c r="AP30" s="175" t="str">
        <f>IF(AP29="","",VLOOKUP(AP29,'シフト記号表（勤務時間帯）'!$C$6:$K$35,9,FALSE))</f>
        <v/>
      </c>
      <c r="AQ30" s="175" t="str">
        <f>IF(AQ29="","",VLOOKUP(AQ29,'シフト記号表（勤務時間帯）'!$C$6:$K$35,9,FALSE))</f>
        <v/>
      </c>
      <c r="AR30" s="175" t="str">
        <f>IF(AR29="","",VLOOKUP(AR29,'シフト記号表（勤務時間帯）'!$C$6:$K$35,9,FALSE))</f>
        <v/>
      </c>
      <c r="AS30" s="175" t="str">
        <f>IF(AS29="","",VLOOKUP(AS29,'シフト記号表（勤務時間帯）'!$C$6:$K$35,9,FALSE))</f>
        <v/>
      </c>
      <c r="AT30" s="176" t="str">
        <f>IF(AT29="","",VLOOKUP(AT29,'シフト記号表（勤務時間帯）'!$C$6:$K$35,9,FALSE))</f>
        <v/>
      </c>
      <c r="AU30" s="174" t="str">
        <f>IF(AU29="","",VLOOKUP(AU29,'シフト記号表（勤務時間帯）'!$C$6:$K$35,9,FALSE))</f>
        <v/>
      </c>
      <c r="AV30" s="175" t="str">
        <f>IF(AV29="","",VLOOKUP(AV29,'シフト記号表（勤務時間帯）'!$C$6:$K$35,9,FALSE))</f>
        <v/>
      </c>
      <c r="AW30" s="175" t="str">
        <f>IF(AW29="","",VLOOKUP(AW29,'シフト記号表（勤務時間帯）'!$C$6:$K$35,9,FALSE))</f>
        <v/>
      </c>
      <c r="AX30" s="229">
        <f>IF($BB$4="４週",SUM(S30:AT30),IF($BB$4="暦月",SUM(S30:AW30),""))</f>
        <v>0</v>
      </c>
      <c r="AY30" s="230"/>
      <c r="AZ30" s="231">
        <f>IF($BB$4="４週",AX30/4,IF($BB$4="暦月",'療養通所（1枚版）'!AX30/('療養通所（1枚版）'!$BB$9/7),""))</f>
        <v>0</v>
      </c>
      <c r="BA30" s="232"/>
      <c r="BB30" s="207"/>
      <c r="BC30" s="208"/>
      <c r="BD30" s="208"/>
      <c r="BE30" s="208"/>
      <c r="BF30" s="209"/>
    </row>
    <row r="31" spans="2:59" ht="20.25" customHeight="1" x14ac:dyDescent="0.4">
      <c r="B31" s="310"/>
      <c r="C31" s="358"/>
      <c r="D31" s="359"/>
      <c r="E31" s="360"/>
      <c r="F31" s="84">
        <f>C29</f>
        <v>0</v>
      </c>
      <c r="G31" s="341"/>
      <c r="H31" s="325"/>
      <c r="I31" s="326"/>
      <c r="J31" s="326"/>
      <c r="K31" s="327"/>
      <c r="L31" s="346"/>
      <c r="M31" s="347"/>
      <c r="N31" s="347"/>
      <c r="O31" s="348"/>
      <c r="P31" s="197" t="s">
        <v>45</v>
      </c>
      <c r="Q31" s="198"/>
      <c r="R31" s="199"/>
      <c r="S31" s="177" t="str">
        <f>IF(S29="","",VLOOKUP(S29,'シフト記号表（勤務時間帯）'!$C$6:$S$35,17,FALSE))</f>
        <v/>
      </c>
      <c r="T31" s="178" t="str">
        <f>IF(T29="","",VLOOKUP(T29,'シフト記号表（勤務時間帯）'!$C$6:$S$35,17,FALSE))</f>
        <v/>
      </c>
      <c r="U31" s="178" t="str">
        <f>IF(U29="","",VLOOKUP(U29,'シフト記号表（勤務時間帯）'!$C$6:$S$35,17,FALSE))</f>
        <v/>
      </c>
      <c r="V31" s="178" t="str">
        <f>IF(V29="","",VLOOKUP(V29,'シフト記号表（勤務時間帯）'!$C$6:$S$35,17,FALSE))</f>
        <v/>
      </c>
      <c r="W31" s="178" t="str">
        <f>IF(W29="","",VLOOKUP(W29,'シフト記号表（勤務時間帯）'!$C$6:$S$35,17,FALSE))</f>
        <v/>
      </c>
      <c r="X31" s="178" t="str">
        <f>IF(X29="","",VLOOKUP(X29,'シフト記号表（勤務時間帯）'!$C$6:$S$35,17,FALSE))</f>
        <v/>
      </c>
      <c r="Y31" s="179" t="str">
        <f>IF(Y29="","",VLOOKUP(Y29,'シフト記号表（勤務時間帯）'!$C$6:$S$35,17,FALSE))</f>
        <v/>
      </c>
      <c r="Z31" s="177" t="str">
        <f>IF(Z29="","",VLOOKUP(Z29,'シフト記号表（勤務時間帯）'!$C$6:$S$35,17,FALSE))</f>
        <v/>
      </c>
      <c r="AA31" s="178" t="str">
        <f>IF(AA29="","",VLOOKUP(AA29,'シフト記号表（勤務時間帯）'!$C$6:$S$35,17,FALSE))</f>
        <v/>
      </c>
      <c r="AB31" s="178" t="str">
        <f>IF(AB29="","",VLOOKUP(AB29,'シフト記号表（勤務時間帯）'!$C$6:$S$35,17,FALSE))</f>
        <v/>
      </c>
      <c r="AC31" s="178" t="str">
        <f>IF(AC29="","",VLOOKUP(AC29,'シフト記号表（勤務時間帯）'!$C$6:$S$35,17,FALSE))</f>
        <v/>
      </c>
      <c r="AD31" s="178" t="str">
        <f>IF(AD29="","",VLOOKUP(AD29,'シフト記号表（勤務時間帯）'!$C$6:$S$35,17,FALSE))</f>
        <v/>
      </c>
      <c r="AE31" s="178" t="str">
        <f>IF(AE29="","",VLOOKUP(AE29,'シフト記号表（勤務時間帯）'!$C$6:$S$35,17,FALSE))</f>
        <v/>
      </c>
      <c r="AF31" s="179" t="str">
        <f>IF(AF29="","",VLOOKUP(AF29,'シフト記号表（勤務時間帯）'!$C$6:$S$35,17,FALSE))</f>
        <v/>
      </c>
      <c r="AG31" s="177" t="str">
        <f>IF(AG29="","",VLOOKUP(AG29,'シフト記号表（勤務時間帯）'!$C$6:$S$35,17,FALSE))</f>
        <v/>
      </c>
      <c r="AH31" s="178" t="str">
        <f>IF(AH29="","",VLOOKUP(AH29,'シフト記号表（勤務時間帯）'!$C$6:$S$35,17,FALSE))</f>
        <v/>
      </c>
      <c r="AI31" s="178" t="str">
        <f>IF(AI29="","",VLOOKUP(AI29,'シフト記号表（勤務時間帯）'!$C$6:$S$35,17,FALSE))</f>
        <v/>
      </c>
      <c r="AJ31" s="178" t="str">
        <f>IF(AJ29="","",VLOOKUP(AJ29,'シフト記号表（勤務時間帯）'!$C$6:$S$35,17,FALSE))</f>
        <v/>
      </c>
      <c r="AK31" s="178" t="str">
        <f>IF(AK29="","",VLOOKUP(AK29,'シフト記号表（勤務時間帯）'!$C$6:$S$35,17,FALSE))</f>
        <v/>
      </c>
      <c r="AL31" s="178" t="str">
        <f>IF(AL29="","",VLOOKUP(AL29,'シフト記号表（勤務時間帯）'!$C$6:$S$35,17,FALSE))</f>
        <v/>
      </c>
      <c r="AM31" s="179" t="str">
        <f>IF(AM29="","",VLOOKUP(AM29,'シフト記号表（勤務時間帯）'!$C$6:$S$35,17,FALSE))</f>
        <v/>
      </c>
      <c r="AN31" s="177" t="str">
        <f>IF(AN29="","",VLOOKUP(AN29,'シフト記号表（勤務時間帯）'!$C$6:$S$35,17,FALSE))</f>
        <v/>
      </c>
      <c r="AO31" s="178" t="str">
        <f>IF(AO29="","",VLOOKUP(AO29,'シフト記号表（勤務時間帯）'!$C$6:$S$35,17,FALSE))</f>
        <v/>
      </c>
      <c r="AP31" s="178" t="str">
        <f>IF(AP29="","",VLOOKUP(AP29,'シフト記号表（勤務時間帯）'!$C$6:$S$35,17,FALSE))</f>
        <v/>
      </c>
      <c r="AQ31" s="178" t="str">
        <f>IF(AQ29="","",VLOOKUP(AQ29,'シフト記号表（勤務時間帯）'!$C$6:$S$35,17,FALSE))</f>
        <v/>
      </c>
      <c r="AR31" s="178" t="str">
        <f>IF(AR29="","",VLOOKUP(AR29,'シフト記号表（勤務時間帯）'!$C$6:$S$35,17,FALSE))</f>
        <v/>
      </c>
      <c r="AS31" s="178" t="str">
        <f>IF(AS29="","",VLOOKUP(AS29,'シフト記号表（勤務時間帯）'!$C$6:$S$35,17,FALSE))</f>
        <v/>
      </c>
      <c r="AT31" s="179" t="str">
        <f>IF(AT29="","",VLOOKUP(AT29,'シフト記号表（勤務時間帯）'!$C$6:$S$35,17,FALSE))</f>
        <v/>
      </c>
      <c r="AU31" s="177" t="str">
        <f>IF(AU29="","",VLOOKUP(AU29,'シフト記号表（勤務時間帯）'!$C$6:$S$35,17,FALSE))</f>
        <v/>
      </c>
      <c r="AV31" s="178" t="str">
        <f>IF(AV29="","",VLOOKUP(AV29,'シフト記号表（勤務時間帯）'!$C$6:$S$35,17,FALSE))</f>
        <v/>
      </c>
      <c r="AW31" s="178" t="str">
        <f>IF(AW29="","",VLOOKUP(AW29,'シフト記号表（勤務時間帯）'!$C$6:$S$35,17,FALSE))</f>
        <v/>
      </c>
      <c r="AX31" s="200">
        <f>IF($BB$4="４週",SUM(S31:AT31),IF($BB$4="暦月",SUM(S31:AW31),""))</f>
        <v>0</v>
      </c>
      <c r="AY31" s="201"/>
      <c r="AZ31" s="202">
        <f>IF($BB$4="４週",AX31/4,IF($BB$4="暦月",'療養通所（1枚版）'!AX31/('療養通所（1枚版）'!$BB$9/7),""))</f>
        <v>0</v>
      </c>
      <c r="BA31" s="203"/>
      <c r="BB31" s="210"/>
      <c r="BC31" s="211"/>
      <c r="BD31" s="211"/>
      <c r="BE31" s="211"/>
      <c r="BF31" s="212"/>
    </row>
    <row r="32" spans="2:59" ht="20.25" customHeight="1" x14ac:dyDescent="0.4">
      <c r="B32" s="310">
        <f>B29+1</f>
        <v>4</v>
      </c>
      <c r="C32" s="352"/>
      <c r="D32" s="353"/>
      <c r="E32" s="354"/>
      <c r="F32" s="86"/>
      <c r="G32" s="340"/>
      <c r="H32" s="342"/>
      <c r="I32" s="326"/>
      <c r="J32" s="326"/>
      <c r="K32" s="327"/>
      <c r="L32" s="343"/>
      <c r="M32" s="344"/>
      <c r="N32" s="344"/>
      <c r="O32" s="345"/>
      <c r="P32" s="349" t="s">
        <v>44</v>
      </c>
      <c r="Q32" s="350"/>
      <c r="R32" s="351"/>
      <c r="S32" s="103"/>
      <c r="T32" s="104"/>
      <c r="U32" s="104"/>
      <c r="V32" s="104"/>
      <c r="W32" s="104"/>
      <c r="X32" s="104"/>
      <c r="Y32" s="105"/>
      <c r="Z32" s="103"/>
      <c r="AA32" s="104"/>
      <c r="AB32" s="104"/>
      <c r="AC32" s="104"/>
      <c r="AD32" s="104"/>
      <c r="AE32" s="104"/>
      <c r="AF32" s="105"/>
      <c r="AG32" s="103"/>
      <c r="AH32" s="104"/>
      <c r="AI32" s="104"/>
      <c r="AJ32" s="104"/>
      <c r="AK32" s="104"/>
      <c r="AL32" s="104"/>
      <c r="AM32" s="105"/>
      <c r="AN32" s="103"/>
      <c r="AO32" s="104"/>
      <c r="AP32" s="104"/>
      <c r="AQ32" s="104"/>
      <c r="AR32" s="104"/>
      <c r="AS32" s="104"/>
      <c r="AT32" s="105"/>
      <c r="AU32" s="103"/>
      <c r="AV32" s="104"/>
      <c r="AW32" s="104"/>
      <c r="AX32" s="213"/>
      <c r="AY32" s="214"/>
      <c r="AZ32" s="215"/>
      <c r="BA32" s="216"/>
      <c r="BB32" s="204"/>
      <c r="BC32" s="205"/>
      <c r="BD32" s="205"/>
      <c r="BE32" s="205"/>
      <c r="BF32" s="206"/>
    </row>
    <row r="33" spans="2:58" ht="20.25" customHeight="1" x14ac:dyDescent="0.4">
      <c r="B33" s="310"/>
      <c r="C33" s="355"/>
      <c r="D33" s="356"/>
      <c r="E33" s="357"/>
      <c r="F33" s="84"/>
      <c r="G33" s="321"/>
      <c r="H33" s="325"/>
      <c r="I33" s="326"/>
      <c r="J33" s="326"/>
      <c r="K33" s="327"/>
      <c r="L33" s="331"/>
      <c r="M33" s="332"/>
      <c r="N33" s="332"/>
      <c r="O33" s="333"/>
      <c r="P33" s="217" t="s">
        <v>15</v>
      </c>
      <c r="Q33" s="218"/>
      <c r="R33" s="219"/>
      <c r="S33" s="174" t="str">
        <f>IF(S32="","",VLOOKUP(S32,'シフト記号表（勤務時間帯）'!$C$6:$K$35,9,FALSE))</f>
        <v/>
      </c>
      <c r="T33" s="175" t="str">
        <f>IF(T32="","",VLOOKUP(T32,'シフト記号表（勤務時間帯）'!$C$6:$K$35,9,FALSE))</f>
        <v/>
      </c>
      <c r="U33" s="175" t="str">
        <f>IF(U32="","",VLOOKUP(U32,'シフト記号表（勤務時間帯）'!$C$6:$K$35,9,FALSE))</f>
        <v/>
      </c>
      <c r="V33" s="175" t="str">
        <f>IF(V32="","",VLOOKUP(V32,'シフト記号表（勤務時間帯）'!$C$6:$K$35,9,FALSE))</f>
        <v/>
      </c>
      <c r="W33" s="175" t="str">
        <f>IF(W32="","",VLOOKUP(W32,'シフト記号表（勤務時間帯）'!$C$6:$K$35,9,FALSE))</f>
        <v/>
      </c>
      <c r="X33" s="175" t="str">
        <f>IF(X32="","",VLOOKUP(X32,'シフト記号表（勤務時間帯）'!$C$6:$K$35,9,FALSE))</f>
        <v/>
      </c>
      <c r="Y33" s="176" t="str">
        <f>IF(Y32="","",VLOOKUP(Y32,'シフト記号表（勤務時間帯）'!$C$6:$K$35,9,FALSE))</f>
        <v/>
      </c>
      <c r="Z33" s="174" t="str">
        <f>IF(Z32="","",VLOOKUP(Z32,'シフト記号表（勤務時間帯）'!$C$6:$K$35,9,FALSE))</f>
        <v/>
      </c>
      <c r="AA33" s="175" t="str">
        <f>IF(AA32="","",VLOOKUP(AA32,'シフト記号表（勤務時間帯）'!$C$6:$K$35,9,FALSE))</f>
        <v/>
      </c>
      <c r="AB33" s="175" t="str">
        <f>IF(AB32="","",VLOOKUP(AB32,'シフト記号表（勤務時間帯）'!$C$6:$K$35,9,FALSE))</f>
        <v/>
      </c>
      <c r="AC33" s="175" t="str">
        <f>IF(AC32="","",VLOOKUP(AC32,'シフト記号表（勤務時間帯）'!$C$6:$K$35,9,FALSE))</f>
        <v/>
      </c>
      <c r="AD33" s="175" t="str">
        <f>IF(AD32="","",VLOOKUP(AD32,'シフト記号表（勤務時間帯）'!$C$6:$K$35,9,FALSE))</f>
        <v/>
      </c>
      <c r="AE33" s="175" t="str">
        <f>IF(AE32="","",VLOOKUP(AE32,'シフト記号表（勤務時間帯）'!$C$6:$K$35,9,FALSE))</f>
        <v/>
      </c>
      <c r="AF33" s="176" t="str">
        <f>IF(AF32="","",VLOOKUP(AF32,'シフト記号表（勤務時間帯）'!$C$6:$K$35,9,FALSE))</f>
        <v/>
      </c>
      <c r="AG33" s="174" t="str">
        <f>IF(AG32="","",VLOOKUP(AG32,'シフト記号表（勤務時間帯）'!$C$6:$K$35,9,FALSE))</f>
        <v/>
      </c>
      <c r="AH33" s="175" t="str">
        <f>IF(AH32="","",VLOOKUP(AH32,'シフト記号表（勤務時間帯）'!$C$6:$K$35,9,FALSE))</f>
        <v/>
      </c>
      <c r="AI33" s="175" t="str">
        <f>IF(AI32="","",VLOOKUP(AI32,'シフト記号表（勤務時間帯）'!$C$6:$K$35,9,FALSE))</f>
        <v/>
      </c>
      <c r="AJ33" s="175" t="str">
        <f>IF(AJ32="","",VLOOKUP(AJ32,'シフト記号表（勤務時間帯）'!$C$6:$K$35,9,FALSE))</f>
        <v/>
      </c>
      <c r="AK33" s="175" t="str">
        <f>IF(AK32="","",VLOOKUP(AK32,'シフト記号表（勤務時間帯）'!$C$6:$K$35,9,FALSE))</f>
        <v/>
      </c>
      <c r="AL33" s="175" t="str">
        <f>IF(AL32="","",VLOOKUP(AL32,'シフト記号表（勤務時間帯）'!$C$6:$K$35,9,FALSE))</f>
        <v/>
      </c>
      <c r="AM33" s="176" t="str">
        <f>IF(AM32="","",VLOOKUP(AM32,'シフト記号表（勤務時間帯）'!$C$6:$K$35,9,FALSE))</f>
        <v/>
      </c>
      <c r="AN33" s="174" t="str">
        <f>IF(AN32="","",VLOOKUP(AN32,'シフト記号表（勤務時間帯）'!$C$6:$K$35,9,FALSE))</f>
        <v/>
      </c>
      <c r="AO33" s="175" t="str">
        <f>IF(AO32="","",VLOOKUP(AO32,'シフト記号表（勤務時間帯）'!$C$6:$K$35,9,FALSE))</f>
        <v/>
      </c>
      <c r="AP33" s="175" t="str">
        <f>IF(AP32="","",VLOOKUP(AP32,'シフト記号表（勤務時間帯）'!$C$6:$K$35,9,FALSE))</f>
        <v/>
      </c>
      <c r="AQ33" s="175" t="str">
        <f>IF(AQ32="","",VLOOKUP(AQ32,'シフト記号表（勤務時間帯）'!$C$6:$K$35,9,FALSE))</f>
        <v/>
      </c>
      <c r="AR33" s="175" t="str">
        <f>IF(AR32="","",VLOOKUP(AR32,'シフト記号表（勤務時間帯）'!$C$6:$K$35,9,FALSE))</f>
        <v/>
      </c>
      <c r="AS33" s="175" t="str">
        <f>IF(AS32="","",VLOOKUP(AS32,'シフト記号表（勤務時間帯）'!$C$6:$K$35,9,FALSE))</f>
        <v/>
      </c>
      <c r="AT33" s="176" t="str">
        <f>IF(AT32="","",VLOOKUP(AT32,'シフト記号表（勤務時間帯）'!$C$6:$K$35,9,FALSE))</f>
        <v/>
      </c>
      <c r="AU33" s="174" t="str">
        <f>IF(AU32="","",VLOOKUP(AU32,'シフト記号表（勤務時間帯）'!$C$6:$K$35,9,FALSE))</f>
        <v/>
      </c>
      <c r="AV33" s="175" t="str">
        <f>IF(AV32="","",VLOOKUP(AV32,'シフト記号表（勤務時間帯）'!$C$6:$K$35,9,FALSE))</f>
        <v/>
      </c>
      <c r="AW33" s="175" t="str">
        <f>IF(AW32="","",VLOOKUP(AW32,'シフト記号表（勤務時間帯）'!$C$6:$K$35,9,FALSE))</f>
        <v/>
      </c>
      <c r="AX33" s="229">
        <f>IF($BB$4="４週",SUM(S33:AT33),IF($BB$4="暦月",SUM(S33:AW33),""))</f>
        <v>0</v>
      </c>
      <c r="AY33" s="230"/>
      <c r="AZ33" s="231">
        <f>IF($BB$4="４週",AX33/4,IF($BB$4="暦月",'療養通所（1枚版）'!AX33/('療養通所（1枚版）'!$BB$9/7),""))</f>
        <v>0</v>
      </c>
      <c r="BA33" s="232"/>
      <c r="BB33" s="207"/>
      <c r="BC33" s="208"/>
      <c r="BD33" s="208"/>
      <c r="BE33" s="208"/>
      <c r="BF33" s="209"/>
    </row>
    <row r="34" spans="2:58" ht="20.25" customHeight="1" x14ac:dyDescent="0.4">
      <c r="B34" s="310"/>
      <c r="C34" s="358"/>
      <c r="D34" s="359"/>
      <c r="E34" s="360"/>
      <c r="F34" s="84">
        <f>C32</f>
        <v>0</v>
      </c>
      <c r="G34" s="341"/>
      <c r="H34" s="325"/>
      <c r="I34" s="326"/>
      <c r="J34" s="326"/>
      <c r="K34" s="327"/>
      <c r="L34" s="346"/>
      <c r="M34" s="347"/>
      <c r="N34" s="347"/>
      <c r="O34" s="348"/>
      <c r="P34" s="197" t="s">
        <v>45</v>
      </c>
      <c r="Q34" s="198"/>
      <c r="R34" s="199"/>
      <c r="S34" s="177" t="str">
        <f>IF(S32="","",VLOOKUP(S32,'シフト記号表（勤務時間帯）'!$C$6:$S$35,17,FALSE))</f>
        <v/>
      </c>
      <c r="T34" s="178" t="str">
        <f>IF(T32="","",VLOOKUP(T32,'シフト記号表（勤務時間帯）'!$C$6:$S$35,17,FALSE))</f>
        <v/>
      </c>
      <c r="U34" s="178" t="str">
        <f>IF(U32="","",VLOOKUP(U32,'シフト記号表（勤務時間帯）'!$C$6:$S$35,17,FALSE))</f>
        <v/>
      </c>
      <c r="V34" s="178" t="str">
        <f>IF(V32="","",VLOOKUP(V32,'シフト記号表（勤務時間帯）'!$C$6:$S$35,17,FALSE))</f>
        <v/>
      </c>
      <c r="W34" s="178" t="str">
        <f>IF(W32="","",VLOOKUP(W32,'シフト記号表（勤務時間帯）'!$C$6:$S$35,17,FALSE))</f>
        <v/>
      </c>
      <c r="X34" s="178" t="str">
        <f>IF(X32="","",VLOOKUP(X32,'シフト記号表（勤務時間帯）'!$C$6:$S$35,17,FALSE))</f>
        <v/>
      </c>
      <c r="Y34" s="179" t="str">
        <f>IF(Y32="","",VLOOKUP(Y32,'シフト記号表（勤務時間帯）'!$C$6:$S$35,17,FALSE))</f>
        <v/>
      </c>
      <c r="Z34" s="177" t="str">
        <f>IF(Z32="","",VLOOKUP(Z32,'シフト記号表（勤務時間帯）'!$C$6:$S$35,17,FALSE))</f>
        <v/>
      </c>
      <c r="AA34" s="178" t="str">
        <f>IF(AA32="","",VLOOKUP(AA32,'シフト記号表（勤務時間帯）'!$C$6:$S$35,17,FALSE))</f>
        <v/>
      </c>
      <c r="AB34" s="178" t="str">
        <f>IF(AB32="","",VLOOKUP(AB32,'シフト記号表（勤務時間帯）'!$C$6:$S$35,17,FALSE))</f>
        <v/>
      </c>
      <c r="AC34" s="178" t="str">
        <f>IF(AC32="","",VLOOKUP(AC32,'シフト記号表（勤務時間帯）'!$C$6:$S$35,17,FALSE))</f>
        <v/>
      </c>
      <c r="AD34" s="178" t="str">
        <f>IF(AD32="","",VLOOKUP(AD32,'シフト記号表（勤務時間帯）'!$C$6:$S$35,17,FALSE))</f>
        <v/>
      </c>
      <c r="AE34" s="178" t="str">
        <f>IF(AE32="","",VLOOKUP(AE32,'シフト記号表（勤務時間帯）'!$C$6:$S$35,17,FALSE))</f>
        <v/>
      </c>
      <c r="AF34" s="179" t="str">
        <f>IF(AF32="","",VLOOKUP(AF32,'シフト記号表（勤務時間帯）'!$C$6:$S$35,17,FALSE))</f>
        <v/>
      </c>
      <c r="AG34" s="177" t="str">
        <f>IF(AG32="","",VLOOKUP(AG32,'シフト記号表（勤務時間帯）'!$C$6:$S$35,17,FALSE))</f>
        <v/>
      </c>
      <c r="AH34" s="178" t="str">
        <f>IF(AH32="","",VLOOKUP(AH32,'シフト記号表（勤務時間帯）'!$C$6:$S$35,17,FALSE))</f>
        <v/>
      </c>
      <c r="AI34" s="178" t="str">
        <f>IF(AI32="","",VLOOKUP(AI32,'シフト記号表（勤務時間帯）'!$C$6:$S$35,17,FALSE))</f>
        <v/>
      </c>
      <c r="AJ34" s="178" t="str">
        <f>IF(AJ32="","",VLOOKUP(AJ32,'シフト記号表（勤務時間帯）'!$C$6:$S$35,17,FALSE))</f>
        <v/>
      </c>
      <c r="AK34" s="178" t="str">
        <f>IF(AK32="","",VLOOKUP(AK32,'シフト記号表（勤務時間帯）'!$C$6:$S$35,17,FALSE))</f>
        <v/>
      </c>
      <c r="AL34" s="178" t="str">
        <f>IF(AL32="","",VLOOKUP(AL32,'シフト記号表（勤務時間帯）'!$C$6:$S$35,17,FALSE))</f>
        <v/>
      </c>
      <c r="AM34" s="179" t="str">
        <f>IF(AM32="","",VLOOKUP(AM32,'シフト記号表（勤務時間帯）'!$C$6:$S$35,17,FALSE))</f>
        <v/>
      </c>
      <c r="AN34" s="177" t="str">
        <f>IF(AN32="","",VLOOKUP(AN32,'シフト記号表（勤務時間帯）'!$C$6:$S$35,17,FALSE))</f>
        <v/>
      </c>
      <c r="AO34" s="178" t="str">
        <f>IF(AO32="","",VLOOKUP(AO32,'シフト記号表（勤務時間帯）'!$C$6:$S$35,17,FALSE))</f>
        <v/>
      </c>
      <c r="AP34" s="178" t="str">
        <f>IF(AP32="","",VLOOKUP(AP32,'シフト記号表（勤務時間帯）'!$C$6:$S$35,17,FALSE))</f>
        <v/>
      </c>
      <c r="AQ34" s="178" t="str">
        <f>IF(AQ32="","",VLOOKUP(AQ32,'シフト記号表（勤務時間帯）'!$C$6:$S$35,17,FALSE))</f>
        <v/>
      </c>
      <c r="AR34" s="178" t="str">
        <f>IF(AR32="","",VLOOKUP(AR32,'シフト記号表（勤務時間帯）'!$C$6:$S$35,17,FALSE))</f>
        <v/>
      </c>
      <c r="AS34" s="178" t="str">
        <f>IF(AS32="","",VLOOKUP(AS32,'シフト記号表（勤務時間帯）'!$C$6:$S$35,17,FALSE))</f>
        <v/>
      </c>
      <c r="AT34" s="179" t="str">
        <f>IF(AT32="","",VLOOKUP(AT32,'シフト記号表（勤務時間帯）'!$C$6:$S$35,17,FALSE))</f>
        <v/>
      </c>
      <c r="AU34" s="177" t="str">
        <f>IF(AU32="","",VLOOKUP(AU32,'シフト記号表（勤務時間帯）'!$C$6:$S$35,17,FALSE))</f>
        <v/>
      </c>
      <c r="AV34" s="178" t="str">
        <f>IF(AV32="","",VLOOKUP(AV32,'シフト記号表（勤務時間帯）'!$C$6:$S$35,17,FALSE))</f>
        <v/>
      </c>
      <c r="AW34" s="178" t="str">
        <f>IF(AW32="","",VLOOKUP(AW32,'シフト記号表（勤務時間帯）'!$C$6:$S$35,17,FALSE))</f>
        <v/>
      </c>
      <c r="AX34" s="200">
        <f>IF($BB$4="４週",SUM(S34:AT34),IF($BB$4="暦月",SUM(S34:AW34),""))</f>
        <v>0</v>
      </c>
      <c r="AY34" s="201"/>
      <c r="AZ34" s="202">
        <f>IF($BB$4="４週",AX34/4,IF($BB$4="暦月",'療養通所（1枚版）'!AX34/('療養通所（1枚版）'!$BB$9/7),""))</f>
        <v>0</v>
      </c>
      <c r="BA34" s="203"/>
      <c r="BB34" s="210"/>
      <c r="BC34" s="211"/>
      <c r="BD34" s="211"/>
      <c r="BE34" s="211"/>
      <c r="BF34" s="212"/>
    </row>
    <row r="35" spans="2:58" ht="20.25" customHeight="1" x14ac:dyDescent="0.4">
      <c r="B35" s="310">
        <f>B32+1</f>
        <v>5</v>
      </c>
      <c r="C35" s="352"/>
      <c r="D35" s="353"/>
      <c r="E35" s="354"/>
      <c r="F35" s="86"/>
      <c r="G35" s="340"/>
      <c r="H35" s="342"/>
      <c r="I35" s="326"/>
      <c r="J35" s="326"/>
      <c r="K35" s="327"/>
      <c r="L35" s="343"/>
      <c r="M35" s="344"/>
      <c r="N35" s="344"/>
      <c r="O35" s="345"/>
      <c r="P35" s="349" t="s">
        <v>44</v>
      </c>
      <c r="Q35" s="350"/>
      <c r="R35" s="351"/>
      <c r="S35" s="103"/>
      <c r="T35" s="104"/>
      <c r="U35" s="104"/>
      <c r="V35" s="104"/>
      <c r="W35" s="104"/>
      <c r="X35" s="104"/>
      <c r="Y35" s="105"/>
      <c r="Z35" s="103"/>
      <c r="AA35" s="104"/>
      <c r="AB35" s="104"/>
      <c r="AC35" s="104"/>
      <c r="AD35" s="104"/>
      <c r="AE35" s="104"/>
      <c r="AF35" s="105"/>
      <c r="AG35" s="103"/>
      <c r="AH35" s="104"/>
      <c r="AI35" s="104"/>
      <c r="AJ35" s="104"/>
      <c r="AK35" s="104"/>
      <c r="AL35" s="104"/>
      <c r="AM35" s="105"/>
      <c r="AN35" s="103"/>
      <c r="AO35" s="104"/>
      <c r="AP35" s="104"/>
      <c r="AQ35" s="104"/>
      <c r="AR35" s="104"/>
      <c r="AS35" s="104"/>
      <c r="AT35" s="105"/>
      <c r="AU35" s="103"/>
      <c r="AV35" s="104"/>
      <c r="AW35" s="104"/>
      <c r="AX35" s="213"/>
      <c r="AY35" s="214"/>
      <c r="AZ35" s="215"/>
      <c r="BA35" s="216"/>
      <c r="BB35" s="204"/>
      <c r="BC35" s="205"/>
      <c r="BD35" s="205"/>
      <c r="BE35" s="205"/>
      <c r="BF35" s="206"/>
    </row>
    <row r="36" spans="2:58" ht="20.25" customHeight="1" x14ac:dyDescent="0.4">
      <c r="B36" s="310"/>
      <c r="C36" s="355"/>
      <c r="D36" s="356"/>
      <c r="E36" s="357"/>
      <c r="F36" s="84"/>
      <c r="G36" s="321"/>
      <c r="H36" s="325"/>
      <c r="I36" s="326"/>
      <c r="J36" s="326"/>
      <c r="K36" s="327"/>
      <c r="L36" s="331"/>
      <c r="M36" s="332"/>
      <c r="N36" s="332"/>
      <c r="O36" s="333"/>
      <c r="P36" s="217" t="s">
        <v>15</v>
      </c>
      <c r="Q36" s="218"/>
      <c r="R36" s="219"/>
      <c r="S36" s="174" t="str">
        <f>IF(S35="","",VLOOKUP(S35,'シフト記号表（勤務時間帯）'!$C$6:$K$35,9,FALSE))</f>
        <v/>
      </c>
      <c r="T36" s="175" t="str">
        <f>IF(T35="","",VLOOKUP(T35,'シフト記号表（勤務時間帯）'!$C$6:$K$35,9,FALSE))</f>
        <v/>
      </c>
      <c r="U36" s="175" t="str">
        <f>IF(U35="","",VLOOKUP(U35,'シフト記号表（勤務時間帯）'!$C$6:$K$35,9,FALSE))</f>
        <v/>
      </c>
      <c r="V36" s="175" t="str">
        <f>IF(V35="","",VLOOKUP(V35,'シフト記号表（勤務時間帯）'!$C$6:$K$35,9,FALSE))</f>
        <v/>
      </c>
      <c r="W36" s="175" t="str">
        <f>IF(W35="","",VLOOKUP(W35,'シフト記号表（勤務時間帯）'!$C$6:$K$35,9,FALSE))</f>
        <v/>
      </c>
      <c r="X36" s="175" t="str">
        <f>IF(X35="","",VLOOKUP(X35,'シフト記号表（勤務時間帯）'!$C$6:$K$35,9,FALSE))</f>
        <v/>
      </c>
      <c r="Y36" s="176" t="str">
        <f>IF(Y35="","",VLOOKUP(Y35,'シフト記号表（勤務時間帯）'!$C$6:$K$35,9,FALSE))</f>
        <v/>
      </c>
      <c r="Z36" s="174" t="str">
        <f>IF(Z35="","",VLOOKUP(Z35,'シフト記号表（勤務時間帯）'!$C$6:$K$35,9,FALSE))</f>
        <v/>
      </c>
      <c r="AA36" s="175" t="str">
        <f>IF(AA35="","",VLOOKUP(AA35,'シフト記号表（勤務時間帯）'!$C$6:$K$35,9,FALSE))</f>
        <v/>
      </c>
      <c r="AB36" s="175" t="str">
        <f>IF(AB35="","",VLOOKUP(AB35,'シフト記号表（勤務時間帯）'!$C$6:$K$35,9,FALSE))</f>
        <v/>
      </c>
      <c r="AC36" s="175" t="str">
        <f>IF(AC35="","",VLOOKUP(AC35,'シフト記号表（勤務時間帯）'!$C$6:$K$35,9,FALSE))</f>
        <v/>
      </c>
      <c r="AD36" s="175" t="str">
        <f>IF(AD35="","",VLOOKUP(AD35,'シフト記号表（勤務時間帯）'!$C$6:$K$35,9,FALSE))</f>
        <v/>
      </c>
      <c r="AE36" s="175" t="str">
        <f>IF(AE35="","",VLOOKUP(AE35,'シフト記号表（勤務時間帯）'!$C$6:$K$35,9,FALSE))</f>
        <v/>
      </c>
      <c r="AF36" s="176" t="str">
        <f>IF(AF35="","",VLOOKUP(AF35,'シフト記号表（勤務時間帯）'!$C$6:$K$35,9,FALSE))</f>
        <v/>
      </c>
      <c r="AG36" s="174" t="str">
        <f>IF(AG35="","",VLOOKUP(AG35,'シフト記号表（勤務時間帯）'!$C$6:$K$35,9,FALSE))</f>
        <v/>
      </c>
      <c r="AH36" s="175" t="str">
        <f>IF(AH35="","",VLOOKUP(AH35,'シフト記号表（勤務時間帯）'!$C$6:$K$35,9,FALSE))</f>
        <v/>
      </c>
      <c r="AI36" s="175" t="str">
        <f>IF(AI35="","",VLOOKUP(AI35,'シフト記号表（勤務時間帯）'!$C$6:$K$35,9,FALSE))</f>
        <v/>
      </c>
      <c r="AJ36" s="175" t="str">
        <f>IF(AJ35="","",VLOOKUP(AJ35,'シフト記号表（勤務時間帯）'!$C$6:$K$35,9,FALSE))</f>
        <v/>
      </c>
      <c r="AK36" s="175" t="str">
        <f>IF(AK35="","",VLOOKUP(AK35,'シフト記号表（勤務時間帯）'!$C$6:$K$35,9,FALSE))</f>
        <v/>
      </c>
      <c r="AL36" s="175" t="str">
        <f>IF(AL35="","",VLOOKUP(AL35,'シフト記号表（勤務時間帯）'!$C$6:$K$35,9,FALSE))</f>
        <v/>
      </c>
      <c r="AM36" s="176" t="str">
        <f>IF(AM35="","",VLOOKUP(AM35,'シフト記号表（勤務時間帯）'!$C$6:$K$35,9,FALSE))</f>
        <v/>
      </c>
      <c r="AN36" s="174" t="str">
        <f>IF(AN35="","",VLOOKUP(AN35,'シフト記号表（勤務時間帯）'!$C$6:$K$35,9,FALSE))</f>
        <v/>
      </c>
      <c r="AO36" s="175" t="str">
        <f>IF(AO35="","",VLOOKUP(AO35,'シフト記号表（勤務時間帯）'!$C$6:$K$35,9,FALSE))</f>
        <v/>
      </c>
      <c r="AP36" s="175" t="str">
        <f>IF(AP35="","",VLOOKUP(AP35,'シフト記号表（勤務時間帯）'!$C$6:$K$35,9,FALSE))</f>
        <v/>
      </c>
      <c r="AQ36" s="175" t="str">
        <f>IF(AQ35="","",VLOOKUP(AQ35,'シフト記号表（勤務時間帯）'!$C$6:$K$35,9,FALSE))</f>
        <v/>
      </c>
      <c r="AR36" s="175" t="str">
        <f>IF(AR35="","",VLOOKUP(AR35,'シフト記号表（勤務時間帯）'!$C$6:$K$35,9,FALSE))</f>
        <v/>
      </c>
      <c r="AS36" s="175" t="str">
        <f>IF(AS35="","",VLOOKUP(AS35,'シフト記号表（勤務時間帯）'!$C$6:$K$35,9,FALSE))</f>
        <v/>
      </c>
      <c r="AT36" s="176" t="str">
        <f>IF(AT35="","",VLOOKUP(AT35,'シフト記号表（勤務時間帯）'!$C$6:$K$35,9,FALSE))</f>
        <v/>
      </c>
      <c r="AU36" s="174" t="str">
        <f>IF(AU35="","",VLOOKUP(AU35,'シフト記号表（勤務時間帯）'!$C$6:$K$35,9,FALSE))</f>
        <v/>
      </c>
      <c r="AV36" s="175" t="str">
        <f>IF(AV35="","",VLOOKUP(AV35,'シフト記号表（勤務時間帯）'!$C$6:$K$35,9,FALSE))</f>
        <v/>
      </c>
      <c r="AW36" s="175" t="str">
        <f>IF(AW35="","",VLOOKUP(AW35,'シフト記号表（勤務時間帯）'!$C$6:$K$35,9,FALSE))</f>
        <v/>
      </c>
      <c r="AX36" s="229">
        <f>IF($BB$4="４週",SUM(S36:AT36),IF($BB$4="暦月",SUM(S36:AW36),""))</f>
        <v>0</v>
      </c>
      <c r="AY36" s="230"/>
      <c r="AZ36" s="231">
        <f>IF($BB$4="４週",AX36/4,IF($BB$4="暦月",'療養通所（1枚版）'!AX36/('療養通所（1枚版）'!$BB$9/7),""))</f>
        <v>0</v>
      </c>
      <c r="BA36" s="232"/>
      <c r="BB36" s="207"/>
      <c r="BC36" s="208"/>
      <c r="BD36" s="208"/>
      <c r="BE36" s="208"/>
      <c r="BF36" s="209"/>
    </row>
    <row r="37" spans="2:58" ht="20.25" customHeight="1" x14ac:dyDescent="0.4">
      <c r="B37" s="310"/>
      <c r="C37" s="358"/>
      <c r="D37" s="359"/>
      <c r="E37" s="360"/>
      <c r="F37" s="84">
        <f>C35</f>
        <v>0</v>
      </c>
      <c r="G37" s="341"/>
      <c r="H37" s="325"/>
      <c r="I37" s="326"/>
      <c r="J37" s="326"/>
      <c r="K37" s="327"/>
      <c r="L37" s="346"/>
      <c r="M37" s="347"/>
      <c r="N37" s="347"/>
      <c r="O37" s="348"/>
      <c r="P37" s="197" t="s">
        <v>45</v>
      </c>
      <c r="Q37" s="198"/>
      <c r="R37" s="199"/>
      <c r="S37" s="177" t="str">
        <f>IF(S35="","",VLOOKUP(S35,'シフト記号表（勤務時間帯）'!$C$6:$S$35,17,FALSE))</f>
        <v/>
      </c>
      <c r="T37" s="178" t="str">
        <f>IF(T35="","",VLOOKUP(T35,'シフト記号表（勤務時間帯）'!$C$6:$S$35,17,FALSE))</f>
        <v/>
      </c>
      <c r="U37" s="178" t="str">
        <f>IF(U35="","",VLOOKUP(U35,'シフト記号表（勤務時間帯）'!$C$6:$S$35,17,FALSE))</f>
        <v/>
      </c>
      <c r="V37" s="178" t="str">
        <f>IF(V35="","",VLOOKUP(V35,'シフト記号表（勤務時間帯）'!$C$6:$S$35,17,FALSE))</f>
        <v/>
      </c>
      <c r="W37" s="178" t="str">
        <f>IF(W35="","",VLOOKUP(W35,'シフト記号表（勤務時間帯）'!$C$6:$S$35,17,FALSE))</f>
        <v/>
      </c>
      <c r="X37" s="178" t="str">
        <f>IF(X35="","",VLOOKUP(X35,'シフト記号表（勤務時間帯）'!$C$6:$S$35,17,FALSE))</f>
        <v/>
      </c>
      <c r="Y37" s="179" t="str">
        <f>IF(Y35="","",VLOOKUP(Y35,'シフト記号表（勤務時間帯）'!$C$6:$S$35,17,FALSE))</f>
        <v/>
      </c>
      <c r="Z37" s="177" t="str">
        <f>IF(Z35="","",VLOOKUP(Z35,'シフト記号表（勤務時間帯）'!$C$6:$S$35,17,FALSE))</f>
        <v/>
      </c>
      <c r="AA37" s="178" t="str">
        <f>IF(AA35="","",VLOOKUP(AA35,'シフト記号表（勤務時間帯）'!$C$6:$S$35,17,FALSE))</f>
        <v/>
      </c>
      <c r="AB37" s="178" t="str">
        <f>IF(AB35="","",VLOOKUP(AB35,'シフト記号表（勤務時間帯）'!$C$6:$S$35,17,FALSE))</f>
        <v/>
      </c>
      <c r="AC37" s="178" t="str">
        <f>IF(AC35="","",VLOOKUP(AC35,'シフト記号表（勤務時間帯）'!$C$6:$S$35,17,FALSE))</f>
        <v/>
      </c>
      <c r="AD37" s="178" t="str">
        <f>IF(AD35="","",VLOOKUP(AD35,'シフト記号表（勤務時間帯）'!$C$6:$S$35,17,FALSE))</f>
        <v/>
      </c>
      <c r="AE37" s="178" t="str">
        <f>IF(AE35="","",VLOOKUP(AE35,'シフト記号表（勤務時間帯）'!$C$6:$S$35,17,FALSE))</f>
        <v/>
      </c>
      <c r="AF37" s="179" t="str">
        <f>IF(AF35="","",VLOOKUP(AF35,'シフト記号表（勤務時間帯）'!$C$6:$S$35,17,FALSE))</f>
        <v/>
      </c>
      <c r="AG37" s="177" t="str">
        <f>IF(AG35="","",VLOOKUP(AG35,'シフト記号表（勤務時間帯）'!$C$6:$S$35,17,FALSE))</f>
        <v/>
      </c>
      <c r="AH37" s="178" t="str">
        <f>IF(AH35="","",VLOOKUP(AH35,'シフト記号表（勤務時間帯）'!$C$6:$S$35,17,FALSE))</f>
        <v/>
      </c>
      <c r="AI37" s="178" t="str">
        <f>IF(AI35="","",VLOOKUP(AI35,'シフト記号表（勤務時間帯）'!$C$6:$S$35,17,FALSE))</f>
        <v/>
      </c>
      <c r="AJ37" s="178" t="str">
        <f>IF(AJ35="","",VLOOKUP(AJ35,'シフト記号表（勤務時間帯）'!$C$6:$S$35,17,FALSE))</f>
        <v/>
      </c>
      <c r="AK37" s="178" t="str">
        <f>IF(AK35="","",VLOOKUP(AK35,'シフト記号表（勤務時間帯）'!$C$6:$S$35,17,FALSE))</f>
        <v/>
      </c>
      <c r="AL37" s="178" t="str">
        <f>IF(AL35="","",VLOOKUP(AL35,'シフト記号表（勤務時間帯）'!$C$6:$S$35,17,FALSE))</f>
        <v/>
      </c>
      <c r="AM37" s="179" t="str">
        <f>IF(AM35="","",VLOOKUP(AM35,'シフト記号表（勤務時間帯）'!$C$6:$S$35,17,FALSE))</f>
        <v/>
      </c>
      <c r="AN37" s="177" t="str">
        <f>IF(AN35="","",VLOOKUP(AN35,'シフト記号表（勤務時間帯）'!$C$6:$S$35,17,FALSE))</f>
        <v/>
      </c>
      <c r="AO37" s="178" t="str">
        <f>IF(AO35="","",VLOOKUP(AO35,'シフト記号表（勤務時間帯）'!$C$6:$S$35,17,FALSE))</f>
        <v/>
      </c>
      <c r="AP37" s="178" t="str">
        <f>IF(AP35="","",VLOOKUP(AP35,'シフト記号表（勤務時間帯）'!$C$6:$S$35,17,FALSE))</f>
        <v/>
      </c>
      <c r="AQ37" s="178" t="str">
        <f>IF(AQ35="","",VLOOKUP(AQ35,'シフト記号表（勤務時間帯）'!$C$6:$S$35,17,FALSE))</f>
        <v/>
      </c>
      <c r="AR37" s="178" t="str">
        <f>IF(AR35="","",VLOOKUP(AR35,'シフト記号表（勤務時間帯）'!$C$6:$S$35,17,FALSE))</f>
        <v/>
      </c>
      <c r="AS37" s="178" t="str">
        <f>IF(AS35="","",VLOOKUP(AS35,'シフト記号表（勤務時間帯）'!$C$6:$S$35,17,FALSE))</f>
        <v/>
      </c>
      <c r="AT37" s="179" t="str">
        <f>IF(AT35="","",VLOOKUP(AT35,'シフト記号表（勤務時間帯）'!$C$6:$S$35,17,FALSE))</f>
        <v/>
      </c>
      <c r="AU37" s="177" t="str">
        <f>IF(AU35="","",VLOOKUP(AU35,'シフト記号表（勤務時間帯）'!$C$6:$S$35,17,FALSE))</f>
        <v/>
      </c>
      <c r="AV37" s="178" t="str">
        <f>IF(AV35="","",VLOOKUP(AV35,'シフト記号表（勤務時間帯）'!$C$6:$S$35,17,FALSE))</f>
        <v/>
      </c>
      <c r="AW37" s="178" t="str">
        <f>IF(AW35="","",VLOOKUP(AW35,'シフト記号表（勤務時間帯）'!$C$6:$S$35,17,FALSE))</f>
        <v/>
      </c>
      <c r="AX37" s="200">
        <f>IF($BB$4="４週",SUM(S37:AT37),IF($BB$4="暦月",SUM(S37:AW37),""))</f>
        <v>0</v>
      </c>
      <c r="AY37" s="201"/>
      <c r="AZ37" s="202">
        <f>IF($BB$4="４週",AX37/4,IF($BB$4="暦月",'療養通所（1枚版）'!AX37/('療養通所（1枚版）'!$BB$9/7),""))</f>
        <v>0</v>
      </c>
      <c r="BA37" s="203"/>
      <c r="BB37" s="210"/>
      <c r="BC37" s="211"/>
      <c r="BD37" s="211"/>
      <c r="BE37" s="211"/>
      <c r="BF37" s="212"/>
    </row>
    <row r="38" spans="2:58" ht="20.25" customHeight="1" x14ac:dyDescent="0.4">
      <c r="B38" s="310">
        <f>B35+1</f>
        <v>6</v>
      </c>
      <c r="C38" s="352"/>
      <c r="D38" s="353"/>
      <c r="E38" s="354"/>
      <c r="F38" s="86"/>
      <c r="G38" s="340"/>
      <c r="H38" s="342"/>
      <c r="I38" s="326"/>
      <c r="J38" s="326"/>
      <c r="K38" s="327"/>
      <c r="L38" s="343"/>
      <c r="M38" s="344"/>
      <c r="N38" s="344"/>
      <c r="O38" s="345"/>
      <c r="P38" s="349" t="s">
        <v>44</v>
      </c>
      <c r="Q38" s="350"/>
      <c r="R38" s="351"/>
      <c r="S38" s="103"/>
      <c r="T38" s="104"/>
      <c r="U38" s="104"/>
      <c r="V38" s="104"/>
      <c r="W38" s="104"/>
      <c r="X38" s="104"/>
      <c r="Y38" s="105"/>
      <c r="Z38" s="103"/>
      <c r="AA38" s="104"/>
      <c r="AB38" s="104"/>
      <c r="AC38" s="104"/>
      <c r="AD38" s="104"/>
      <c r="AE38" s="104"/>
      <c r="AF38" s="105"/>
      <c r="AG38" s="103"/>
      <c r="AH38" s="104"/>
      <c r="AI38" s="104"/>
      <c r="AJ38" s="104"/>
      <c r="AK38" s="104"/>
      <c r="AL38" s="104"/>
      <c r="AM38" s="105"/>
      <c r="AN38" s="103"/>
      <c r="AO38" s="104"/>
      <c r="AP38" s="104"/>
      <c r="AQ38" s="104"/>
      <c r="AR38" s="104"/>
      <c r="AS38" s="104"/>
      <c r="AT38" s="105"/>
      <c r="AU38" s="103"/>
      <c r="AV38" s="104"/>
      <c r="AW38" s="104"/>
      <c r="AX38" s="213"/>
      <c r="AY38" s="214"/>
      <c r="AZ38" s="215"/>
      <c r="BA38" s="216"/>
      <c r="BB38" s="204"/>
      <c r="BC38" s="205"/>
      <c r="BD38" s="205"/>
      <c r="BE38" s="205"/>
      <c r="BF38" s="206"/>
    </row>
    <row r="39" spans="2:58" ht="20.25" customHeight="1" x14ac:dyDescent="0.4">
      <c r="B39" s="310"/>
      <c r="C39" s="355"/>
      <c r="D39" s="356"/>
      <c r="E39" s="357"/>
      <c r="F39" s="84"/>
      <c r="G39" s="321"/>
      <c r="H39" s="325"/>
      <c r="I39" s="326"/>
      <c r="J39" s="326"/>
      <c r="K39" s="327"/>
      <c r="L39" s="331"/>
      <c r="M39" s="332"/>
      <c r="N39" s="332"/>
      <c r="O39" s="333"/>
      <c r="P39" s="217" t="s">
        <v>15</v>
      </c>
      <c r="Q39" s="218"/>
      <c r="R39" s="219"/>
      <c r="S39" s="174" t="str">
        <f>IF(S38="","",VLOOKUP(S38,'シフト記号表（勤務時間帯）'!$C$6:$K$35,9,FALSE))</f>
        <v/>
      </c>
      <c r="T39" s="175" t="str">
        <f>IF(T38="","",VLOOKUP(T38,'シフト記号表（勤務時間帯）'!$C$6:$K$35,9,FALSE))</f>
        <v/>
      </c>
      <c r="U39" s="175" t="str">
        <f>IF(U38="","",VLOOKUP(U38,'シフト記号表（勤務時間帯）'!$C$6:$K$35,9,FALSE))</f>
        <v/>
      </c>
      <c r="V39" s="175" t="str">
        <f>IF(V38="","",VLOOKUP(V38,'シフト記号表（勤務時間帯）'!$C$6:$K$35,9,FALSE))</f>
        <v/>
      </c>
      <c r="W39" s="175" t="str">
        <f>IF(W38="","",VLOOKUP(W38,'シフト記号表（勤務時間帯）'!$C$6:$K$35,9,FALSE))</f>
        <v/>
      </c>
      <c r="X39" s="175" t="str">
        <f>IF(X38="","",VLOOKUP(X38,'シフト記号表（勤務時間帯）'!$C$6:$K$35,9,FALSE))</f>
        <v/>
      </c>
      <c r="Y39" s="176" t="str">
        <f>IF(Y38="","",VLOOKUP(Y38,'シフト記号表（勤務時間帯）'!$C$6:$K$35,9,FALSE))</f>
        <v/>
      </c>
      <c r="Z39" s="174" t="str">
        <f>IF(Z38="","",VLOOKUP(Z38,'シフト記号表（勤務時間帯）'!$C$6:$K$35,9,FALSE))</f>
        <v/>
      </c>
      <c r="AA39" s="175" t="str">
        <f>IF(AA38="","",VLOOKUP(AA38,'シフト記号表（勤務時間帯）'!$C$6:$K$35,9,FALSE))</f>
        <v/>
      </c>
      <c r="AB39" s="175" t="str">
        <f>IF(AB38="","",VLOOKUP(AB38,'シフト記号表（勤務時間帯）'!$C$6:$K$35,9,FALSE))</f>
        <v/>
      </c>
      <c r="AC39" s="175" t="str">
        <f>IF(AC38="","",VLOOKUP(AC38,'シフト記号表（勤務時間帯）'!$C$6:$K$35,9,FALSE))</f>
        <v/>
      </c>
      <c r="AD39" s="175" t="str">
        <f>IF(AD38="","",VLOOKUP(AD38,'シフト記号表（勤務時間帯）'!$C$6:$K$35,9,FALSE))</f>
        <v/>
      </c>
      <c r="AE39" s="175" t="str">
        <f>IF(AE38="","",VLOOKUP(AE38,'シフト記号表（勤務時間帯）'!$C$6:$K$35,9,FALSE))</f>
        <v/>
      </c>
      <c r="AF39" s="176" t="str">
        <f>IF(AF38="","",VLOOKUP(AF38,'シフト記号表（勤務時間帯）'!$C$6:$K$35,9,FALSE))</f>
        <v/>
      </c>
      <c r="AG39" s="174" t="str">
        <f>IF(AG38="","",VLOOKUP(AG38,'シフト記号表（勤務時間帯）'!$C$6:$K$35,9,FALSE))</f>
        <v/>
      </c>
      <c r="AH39" s="175" t="str">
        <f>IF(AH38="","",VLOOKUP(AH38,'シフト記号表（勤務時間帯）'!$C$6:$K$35,9,FALSE))</f>
        <v/>
      </c>
      <c r="AI39" s="175" t="str">
        <f>IF(AI38="","",VLOOKUP(AI38,'シフト記号表（勤務時間帯）'!$C$6:$K$35,9,FALSE))</f>
        <v/>
      </c>
      <c r="AJ39" s="175" t="str">
        <f>IF(AJ38="","",VLOOKUP(AJ38,'シフト記号表（勤務時間帯）'!$C$6:$K$35,9,FALSE))</f>
        <v/>
      </c>
      <c r="AK39" s="175" t="str">
        <f>IF(AK38="","",VLOOKUP(AK38,'シフト記号表（勤務時間帯）'!$C$6:$K$35,9,FALSE))</f>
        <v/>
      </c>
      <c r="AL39" s="175" t="str">
        <f>IF(AL38="","",VLOOKUP(AL38,'シフト記号表（勤務時間帯）'!$C$6:$K$35,9,FALSE))</f>
        <v/>
      </c>
      <c r="AM39" s="176" t="str">
        <f>IF(AM38="","",VLOOKUP(AM38,'シフト記号表（勤務時間帯）'!$C$6:$K$35,9,FALSE))</f>
        <v/>
      </c>
      <c r="AN39" s="174" t="str">
        <f>IF(AN38="","",VLOOKUP(AN38,'シフト記号表（勤務時間帯）'!$C$6:$K$35,9,FALSE))</f>
        <v/>
      </c>
      <c r="AO39" s="175" t="str">
        <f>IF(AO38="","",VLOOKUP(AO38,'シフト記号表（勤務時間帯）'!$C$6:$K$35,9,FALSE))</f>
        <v/>
      </c>
      <c r="AP39" s="175" t="str">
        <f>IF(AP38="","",VLOOKUP(AP38,'シフト記号表（勤務時間帯）'!$C$6:$K$35,9,FALSE))</f>
        <v/>
      </c>
      <c r="AQ39" s="175" t="str">
        <f>IF(AQ38="","",VLOOKUP(AQ38,'シフト記号表（勤務時間帯）'!$C$6:$K$35,9,FALSE))</f>
        <v/>
      </c>
      <c r="AR39" s="175" t="str">
        <f>IF(AR38="","",VLOOKUP(AR38,'シフト記号表（勤務時間帯）'!$C$6:$K$35,9,FALSE))</f>
        <v/>
      </c>
      <c r="AS39" s="175" t="str">
        <f>IF(AS38="","",VLOOKUP(AS38,'シフト記号表（勤務時間帯）'!$C$6:$K$35,9,FALSE))</f>
        <v/>
      </c>
      <c r="AT39" s="176" t="str">
        <f>IF(AT38="","",VLOOKUP(AT38,'シフト記号表（勤務時間帯）'!$C$6:$K$35,9,FALSE))</f>
        <v/>
      </c>
      <c r="AU39" s="174" t="str">
        <f>IF(AU38="","",VLOOKUP(AU38,'シフト記号表（勤務時間帯）'!$C$6:$K$35,9,FALSE))</f>
        <v/>
      </c>
      <c r="AV39" s="175" t="str">
        <f>IF(AV38="","",VLOOKUP(AV38,'シフト記号表（勤務時間帯）'!$C$6:$K$35,9,FALSE))</f>
        <v/>
      </c>
      <c r="AW39" s="175" t="str">
        <f>IF(AW38="","",VLOOKUP(AW38,'シフト記号表（勤務時間帯）'!$C$6:$K$35,9,FALSE))</f>
        <v/>
      </c>
      <c r="AX39" s="229">
        <f>IF($BB$4="４週",SUM(S39:AT39),IF($BB$4="暦月",SUM(S39:AW39),""))</f>
        <v>0</v>
      </c>
      <c r="AY39" s="230"/>
      <c r="AZ39" s="231">
        <f>IF($BB$4="４週",AX39/4,IF($BB$4="暦月",'療養通所（1枚版）'!AX39/('療養通所（1枚版）'!$BB$9/7),""))</f>
        <v>0</v>
      </c>
      <c r="BA39" s="232"/>
      <c r="BB39" s="207"/>
      <c r="BC39" s="208"/>
      <c r="BD39" s="208"/>
      <c r="BE39" s="208"/>
      <c r="BF39" s="209"/>
    </row>
    <row r="40" spans="2:58" ht="20.25" customHeight="1" x14ac:dyDescent="0.4">
      <c r="B40" s="310"/>
      <c r="C40" s="358"/>
      <c r="D40" s="359"/>
      <c r="E40" s="360"/>
      <c r="F40" s="84">
        <f>C38</f>
        <v>0</v>
      </c>
      <c r="G40" s="341"/>
      <c r="H40" s="325"/>
      <c r="I40" s="326"/>
      <c r="J40" s="326"/>
      <c r="K40" s="327"/>
      <c r="L40" s="346"/>
      <c r="M40" s="347"/>
      <c r="N40" s="347"/>
      <c r="O40" s="348"/>
      <c r="P40" s="197" t="s">
        <v>45</v>
      </c>
      <c r="Q40" s="198"/>
      <c r="R40" s="199"/>
      <c r="S40" s="177" t="str">
        <f>IF(S38="","",VLOOKUP(S38,'シフト記号表（勤務時間帯）'!$C$6:$S$35,17,FALSE))</f>
        <v/>
      </c>
      <c r="T40" s="178" t="str">
        <f>IF(T38="","",VLOOKUP(T38,'シフト記号表（勤務時間帯）'!$C$6:$S$35,17,FALSE))</f>
        <v/>
      </c>
      <c r="U40" s="178" t="str">
        <f>IF(U38="","",VLOOKUP(U38,'シフト記号表（勤務時間帯）'!$C$6:$S$35,17,FALSE))</f>
        <v/>
      </c>
      <c r="V40" s="178" t="str">
        <f>IF(V38="","",VLOOKUP(V38,'シフト記号表（勤務時間帯）'!$C$6:$S$35,17,FALSE))</f>
        <v/>
      </c>
      <c r="W40" s="178" t="str">
        <f>IF(W38="","",VLOOKUP(W38,'シフト記号表（勤務時間帯）'!$C$6:$S$35,17,FALSE))</f>
        <v/>
      </c>
      <c r="X40" s="178" t="str">
        <f>IF(X38="","",VLOOKUP(X38,'シフト記号表（勤務時間帯）'!$C$6:$S$35,17,FALSE))</f>
        <v/>
      </c>
      <c r="Y40" s="179" t="str">
        <f>IF(Y38="","",VLOOKUP(Y38,'シフト記号表（勤務時間帯）'!$C$6:$S$35,17,FALSE))</f>
        <v/>
      </c>
      <c r="Z40" s="177" t="str">
        <f>IF(Z38="","",VLOOKUP(Z38,'シフト記号表（勤務時間帯）'!$C$6:$S$35,17,FALSE))</f>
        <v/>
      </c>
      <c r="AA40" s="178" t="str">
        <f>IF(AA38="","",VLOOKUP(AA38,'シフト記号表（勤務時間帯）'!$C$6:$S$35,17,FALSE))</f>
        <v/>
      </c>
      <c r="AB40" s="178" t="str">
        <f>IF(AB38="","",VLOOKUP(AB38,'シフト記号表（勤務時間帯）'!$C$6:$S$35,17,FALSE))</f>
        <v/>
      </c>
      <c r="AC40" s="178" t="str">
        <f>IF(AC38="","",VLOOKUP(AC38,'シフト記号表（勤務時間帯）'!$C$6:$S$35,17,FALSE))</f>
        <v/>
      </c>
      <c r="AD40" s="178" t="str">
        <f>IF(AD38="","",VLOOKUP(AD38,'シフト記号表（勤務時間帯）'!$C$6:$S$35,17,FALSE))</f>
        <v/>
      </c>
      <c r="AE40" s="178" t="str">
        <f>IF(AE38="","",VLOOKUP(AE38,'シフト記号表（勤務時間帯）'!$C$6:$S$35,17,FALSE))</f>
        <v/>
      </c>
      <c r="AF40" s="179" t="str">
        <f>IF(AF38="","",VLOOKUP(AF38,'シフト記号表（勤務時間帯）'!$C$6:$S$35,17,FALSE))</f>
        <v/>
      </c>
      <c r="AG40" s="177" t="str">
        <f>IF(AG38="","",VLOOKUP(AG38,'シフト記号表（勤務時間帯）'!$C$6:$S$35,17,FALSE))</f>
        <v/>
      </c>
      <c r="AH40" s="178" t="str">
        <f>IF(AH38="","",VLOOKUP(AH38,'シフト記号表（勤務時間帯）'!$C$6:$S$35,17,FALSE))</f>
        <v/>
      </c>
      <c r="AI40" s="178" t="str">
        <f>IF(AI38="","",VLOOKUP(AI38,'シフト記号表（勤務時間帯）'!$C$6:$S$35,17,FALSE))</f>
        <v/>
      </c>
      <c r="AJ40" s="178" t="str">
        <f>IF(AJ38="","",VLOOKUP(AJ38,'シフト記号表（勤務時間帯）'!$C$6:$S$35,17,FALSE))</f>
        <v/>
      </c>
      <c r="AK40" s="178" t="str">
        <f>IF(AK38="","",VLOOKUP(AK38,'シフト記号表（勤務時間帯）'!$C$6:$S$35,17,FALSE))</f>
        <v/>
      </c>
      <c r="AL40" s="178" t="str">
        <f>IF(AL38="","",VLOOKUP(AL38,'シフト記号表（勤務時間帯）'!$C$6:$S$35,17,FALSE))</f>
        <v/>
      </c>
      <c r="AM40" s="179" t="str">
        <f>IF(AM38="","",VLOOKUP(AM38,'シフト記号表（勤務時間帯）'!$C$6:$S$35,17,FALSE))</f>
        <v/>
      </c>
      <c r="AN40" s="177" t="str">
        <f>IF(AN38="","",VLOOKUP(AN38,'シフト記号表（勤務時間帯）'!$C$6:$S$35,17,FALSE))</f>
        <v/>
      </c>
      <c r="AO40" s="178" t="str">
        <f>IF(AO38="","",VLOOKUP(AO38,'シフト記号表（勤務時間帯）'!$C$6:$S$35,17,FALSE))</f>
        <v/>
      </c>
      <c r="AP40" s="178" t="str">
        <f>IF(AP38="","",VLOOKUP(AP38,'シフト記号表（勤務時間帯）'!$C$6:$S$35,17,FALSE))</f>
        <v/>
      </c>
      <c r="AQ40" s="178" t="str">
        <f>IF(AQ38="","",VLOOKUP(AQ38,'シフト記号表（勤務時間帯）'!$C$6:$S$35,17,FALSE))</f>
        <v/>
      </c>
      <c r="AR40" s="178" t="str">
        <f>IF(AR38="","",VLOOKUP(AR38,'シフト記号表（勤務時間帯）'!$C$6:$S$35,17,FALSE))</f>
        <v/>
      </c>
      <c r="AS40" s="178" t="str">
        <f>IF(AS38="","",VLOOKUP(AS38,'シフト記号表（勤務時間帯）'!$C$6:$S$35,17,FALSE))</f>
        <v/>
      </c>
      <c r="AT40" s="179" t="str">
        <f>IF(AT38="","",VLOOKUP(AT38,'シフト記号表（勤務時間帯）'!$C$6:$S$35,17,FALSE))</f>
        <v/>
      </c>
      <c r="AU40" s="177" t="str">
        <f>IF(AU38="","",VLOOKUP(AU38,'シフト記号表（勤務時間帯）'!$C$6:$S$35,17,FALSE))</f>
        <v/>
      </c>
      <c r="AV40" s="178" t="str">
        <f>IF(AV38="","",VLOOKUP(AV38,'シフト記号表（勤務時間帯）'!$C$6:$S$35,17,FALSE))</f>
        <v/>
      </c>
      <c r="AW40" s="178" t="str">
        <f>IF(AW38="","",VLOOKUP(AW38,'シフト記号表（勤務時間帯）'!$C$6:$S$35,17,FALSE))</f>
        <v/>
      </c>
      <c r="AX40" s="200">
        <f>IF($BB$4="４週",SUM(S40:AT40),IF($BB$4="暦月",SUM(S40:AW40),""))</f>
        <v>0</v>
      </c>
      <c r="AY40" s="201"/>
      <c r="AZ40" s="202">
        <f>IF($BB$4="４週",AX40/4,IF($BB$4="暦月",'療養通所（1枚版）'!AX40/('療養通所（1枚版）'!$BB$9/7),""))</f>
        <v>0</v>
      </c>
      <c r="BA40" s="203"/>
      <c r="BB40" s="210"/>
      <c r="BC40" s="211"/>
      <c r="BD40" s="211"/>
      <c r="BE40" s="211"/>
      <c r="BF40" s="212"/>
    </row>
    <row r="41" spans="2:58" ht="20.25" customHeight="1" x14ac:dyDescent="0.4">
      <c r="B41" s="310">
        <f>B38+1</f>
        <v>7</v>
      </c>
      <c r="C41" s="352"/>
      <c r="D41" s="353"/>
      <c r="E41" s="354"/>
      <c r="F41" s="86"/>
      <c r="G41" s="340"/>
      <c r="H41" s="342"/>
      <c r="I41" s="326"/>
      <c r="J41" s="326"/>
      <c r="K41" s="327"/>
      <c r="L41" s="343"/>
      <c r="M41" s="344"/>
      <c r="N41" s="344"/>
      <c r="O41" s="345"/>
      <c r="P41" s="349" t="s">
        <v>44</v>
      </c>
      <c r="Q41" s="350"/>
      <c r="R41" s="351"/>
      <c r="S41" s="103"/>
      <c r="T41" s="104"/>
      <c r="U41" s="104"/>
      <c r="V41" s="104"/>
      <c r="W41" s="104"/>
      <c r="X41" s="104"/>
      <c r="Y41" s="105"/>
      <c r="Z41" s="103"/>
      <c r="AA41" s="104"/>
      <c r="AB41" s="104"/>
      <c r="AC41" s="104"/>
      <c r="AD41" s="104"/>
      <c r="AE41" s="104"/>
      <c r="AF41" s="105"/>
      <c r="AG41" s="103"/>
      <c r="AH41" s="104"/>
      <c r="AI41" s="104"/>
      <c r="AJ41" s="104"/>
      <c r="AK41" s="104"/>
      <c r="AL41" s="104"/>
      <c r="AM41" s="105"/>
      <c r="AN41" s="103"/>
      <c r="AO41" s="104"/>
      <c r="AP41" s="104"/>
      <c r="AQ41" s="104"/>
      <c r="AR41" s="104"/>
      <c r="AS41" s="104"/>
      <c r="AT41" s="105"/>
      <c r="AU41" s="103"/>
      <c r="AV41" s="104"/>
      <c r="AW41" s="104"/>
      <c r="AX41" s="213"/>
      <c r="AY41" s="214"/>
      <c r="AZ41" s="215"/>
      <c r="BA41" s="216"/>
      <c r="BB41" s="204"/>
      <c r="BC41" s="205"/>
      <c r="BD41" s="205"/>
      <c r="BE41" s="205"/>
      <c r="BF41" s="206"/>
    </row>
    <row r="42" spans="2:58" ht="20.25" customHeight="1" x14ac:dyDescent="0.4">
      <c r="B42" s="310"/>
      <c r="C42" s="355"/>
      <c r="D42" s="356"/>
      <c r="E42" s="357"/>
      <c r="F42" s="84"/>
      <c r="G42" s="321"/>
      <c r="H42" s="325"/>
      <c r="I42" s="326"/>
      <c r="J42" s="326"/>
      <c r="K42" s="327"/>
      <c r="L42" s="331"/>
      <c r="M42" s="332"/>
      <c r="N42" s="332"/>
      <c r="O42" s="333"/>
      <c r="P42" s="217" t="s">
        <v>15</v>
      </c>
      <c r="Q42" s="218"/>
      <c r="R42" s="219"/>
      <c r="S42" s="174" t="str">
        <f>IF(S41="","",VLOOKUP(S41,'シフト記号表（勤務時間帯）'!$C$6:$K$35,9,FALSE))</f>
        <v/>
      </c>
      <c r="T42" s="175" t="str">
        <f>IF(T41="","",VLOOKUP(T41,'シフト記号表（勤務時間帯）'!$C$6:$K$35,9,FALSE))</f>
        <v/>
      </c>
      <c r="U42" s="175" t="str">
        <f>IF(U41="","",VLOOKUP(U41,'シフト記号表（勤務時間帯）'!$C$6:$K$35,9,FALSE))</f>
        <v/>
      </c>
      <c r="V42" s="175" t="str">
        <f>IF(V41="","",VLOOKUP(V41,'シフト記号表（勤務時間帯）'!$C$6:$K$35,9,FALSE))</f>
        <v/>
      </c>
      <c r="W42" s="175" t="str">
        <f>IF(W41="","",VLOOKUP(W41,'シフト記号表（勤務時間帯）'!$C$6:$K$35,9,FALSE))</f>
        <v/>
      </c>
      <c r="X42" s="175" t="str">
        <f>IF(X41="","",VLOOKUP(X41,'シフト記号表（勤務時間帯）'!$C$6:$K$35,9,FALSE))</f>
        <v/>
      </c>
      <c r="Y42" s="176" t="str">
        <f>IF(Y41="","",VLOOKUP(Y41,'シフト記号表（勤務時間帯）'!$C$6:$K$35,9,FALSE))</f>
        <v/>
      </c>
      <c r="Z42" s="174" t="str">
        <f>IF(Z41="","",VLOOKUP(Z41,'シフト記号表（勤務時間帯）'!$C$6:$K$35,9,FALSE))</f>
        <v/>
      </c>
      <c r="AA42" s="175" t="str">
        <f>IF(AA41="","",VLOOKUP(AA41,'シフト記号表（勤務時間帯）'!$C$6:$K$35,9,FALSE))</f>
        <v/>
      </c>
      <c r="AB42" s="175" t="str">
        <f>IF(AB41="","",VLOOKUP(AB41,'シフト記号表（勤務時間帯）'!$C$6:$K$35,9,FALSE))</f>
        <v/>
      </c>
      <c r="AC42" s="175" t="str">
        <f>IF(AC41="","",VLOOKUP(AC41,'シフト記号表（勤務時間帯）'!$C$6:$K$35,9,FALSE))</f>
        <v/>
      </c>
      <c r="AD42" s="175" t="str">
        <f>IF(AD41="","",VLOOKUP(AD41,'シフト記号表（勤務時間帯）'!$C$6:$K$35,9,FALSE))</f>
        <v/>
      </c>
      <c r="AE42" s="175" t="str">
        <f>IF(AE41="","",VLOOKUP(AE41,'シフト記号表（勤務時間帯）'!$C$6:$K$35,9,FALSE))</f>
        <v/>
      </c>
      <c r="AF42" s="176" t="str">
        <f>IF(AF41="","",VLOOKUP(AF41,'シフト記号表（勤務時間帯）'!$C$6:$K$35,9,FALSE))</f>
        <v/>
      </c>
      <c r="AG42" s="174" t="str">
        <f>IF(AG41="","",VLOOKUP(AG41,'シフト記号表（勤務時間帯）'!$C$6:$K$35,9,FALSE))</f>
        <v/>
      </c>
      <c r="AH42" s="175" t="str">
        <f>IF(AH41="","",VLOOKUP(AH41,'シフト記号表（勤務時間帯）'!$C$6:$K$35,9,FALSE))</f>
        <v/>
      </c>
      <c r="AI42" s="175" t="str">
        <f>IF(AI41="","",VLOOKUP(AI41,'シフト記号表（勤務時間帯）'!$C$6:$K$35,9,FALSE))</f>
        <v/>
      </c>
      <c r="AJ42" s="175" t="str">
        <f>IF(AJ41="","",VLOOKUP(AJ41,'シフト記号表（勤務時間帯）'!$C$6:$K$35,9,FALSE))</f>
        <v/>
      </c>
      <c r="AK42" s="175" t="str">
        <f>IF(AK41="","",VLOOKUP(AK41,'シフト記号表（勤務時間帯）'!$C$6:$K$35,9,FALSE))</f>
        <v/>
      </c>
      <c r="AL42" s="175" t="str">
        <f>IF(AL41="","",VLOOKUP(AL41,'シフト記号表（勤務時間帯）'!$C$6:$K$35,9,FALSE))</f>
        <v/>
      </c>
      <c r="AM42" s="176" t="str">
        <f>IF(AM41="","",VLOOKUP(AM41,'シフト記号表（勤務時間帯）'!$C$6:$K$35,9,FALSE))</f>
        <v/>
      </c>
      <c r="AN42" s="174" t="str">
        <f>IF(AN41="","",VLOOKUP(AN41,'シフト記号表（勤務時間帯）'!$C$6:$K$35,9,FALSE))</f>
        <v/>
      </c>
      <c r="AO42" s="175" t="str">
        <f>IF(AO41="","",VLOOKUP(AO41,'シフト記号表（勤務時間帯）'!$C$6:$K$35,9,FALSE))</f>
        <v/>
      </c>
      <c r="AP42" s="175" t="str">
        <f>IF(AP41="","",VLOOKUP(AP41,'シフト記号表（勤務時間帯）'!$C$6:$K$35,9,FALSE))</f>
        <v/>
      </c>
      <c r="AQ42" s="175" t="str">
        <f>IF(AQ41="","",VLOOKUP(AQ41,'シフト記号表（勤務時間帯）'!$C$6:$K$35,9,FALSE))</f>
        <v/>
      </c>
      <c r="AR42" s="175" t="str">
        <f>IF(AR41="","",VLOOKUP(AR41,'シフト記号表（勤務時間帯）'!$C$6:$K$35,9,FALSE))</f>
        <v/>
      </c>
      <c r="AS42" s="175" t="str">
        <f>IF(AS41="","",VLOOKUP(AS41,'シフト記号表（勤務時間帯）'!$C$6:$K$35,9,FALSE))</f>
        <v/>
      </c>
      <c r="AT42" s="176" t="str">
        <f>IF(AT41="","",VLOOKUP(AT41,'シフト記号表（勤務時間帯）'!$C$6:$K$35,9,FALSE))</f>
        <v/>
      </c>
      <c r="AU42" s="174" t="str">
        <f>IF(AU41="","",VLOOKUP(AU41,'シフト記号表（勤務時間帯）'!$C$6:$K$35,9,FALSE))</f>
        <v/>
      </c>
      <c r="AV42" s="175" t="str">
        <f>IF(AV41="","",VLOOKUP(AV41,'シフト記号表（勤務時間帯）'!$C$6:$K$35,9,FALSE))</f>
        <v/>
      </c>
      <c r="AW42" s="175" t="str">
        <f>IF(AW41="","",VLOOKUP(AW41,'シフト記号表（勤務時間帯）'!$C$6:$K$35,9,FALSE))</f>
        <v/>
      </c>
      <c r="AX42" s="229">
        <f>IF($BB$4="４週",SUM(S42:AT42),IF($BB$4="暦月",SUM(S42:AW42),""))</f>
        <v>0</v>
      </c>
      <c r="AY42" s="230"/>
      <c r="AZ42" s="231">
        <f>IF($BB$4="４週",AX42/4,IF($BB$4="暦月",'療養通所（1枚版）'!AX42/('療養通所（1枚版）'!$BB$9/7),""))</f>
        <v>0</v>
      </c>
      <c r="BA42" s="232"/>
      <c r="BB42" s="207"/>
      <c r="BC42" s="208"/>
      <c r="BD42" s="208"/>
      <c r="BE42" s="208"/>
      <c r="BF42" s="209"/>
    </row>
    <row r="43" spans="2:58" ht="20.25" customHeight="1" x14ac:dyDescent="0.4">
      <c r="B43" s="310"/>
      <c r="C43" s="358"/>
      <c r="D43" s="359"/>
      <c r="E43" s="360"/>
      <c r="F43" s="84">
        <f>C41</f>
        <v>0</v>
      </c>
      <c r="G43" s="341"/>
      <c r="H43" s="325"/>
      <c r="I43" s="326"/>
      <c r="J43" s="326"/>
      <c r="K43" s="327"/>
      <c r="L43" s="346"/>
      <c r="M43" s="347"/>
      <c r="N43" s="347"/>
      <c r="O43" s="348"/>
      <c r="P43" s="197" t="s">
        <v>45</v>
      </c>
      <c r="Q43" s="198"/>
      <c r="R43" s="199"/>
      <c r="S43" s="177" t="str">
        <f>IF(S41="","",VLOOKUP(S41,'シフト記号表（勤務時間帯）'!$C$6:$S$35,17,FALSE))</f>
        <v/>
      </c>
      <c r="T43" s="178" t="str">
        <f>IF(T41="","",VLOOKUP(T41,'シフト記号表（勤務時間帯）'!$C$6:$S$35,17,FALSE))</f>
        <v/>
      </c>
      <c r="U43" s="178" t="str">
        <f>IF(U41="","",VLOOKUP(U41,'シフト記号表（勤務時間帯）'!$C$6:$S$35,17,FALSE))</f>
        <v/>
      </c>
      <c r="V43" s="178" t="str">
        <f>IF(V41="","",VLOOKUP(V41,'シフト記号表（勤務時間帯）'!$C$6:$S$35,17,FALSE))</f>
        <v/>
      </c>
      <c r="W43" s="178" t="str">
        <f>IF(W41="","",VLOOKUP(W41,'シフト記号表（勤務時間帯）'!$C$6:$S$35,17,FALSE))</f>
        <v/>
      </c>
      <c r="X43" s="178" t="str">
        <f>IF(X41="","",VLOOKUP(X41,'シフト記号表（勤務時間帯）'!$C$6:$S$35,17,FALSE))</f>
        <v/>
      </c>
      <c r="Y43" s="179" t="str">
        <f>IF(Y41="","",VLOOKUP(Y41,'シフト記号表（勤務時間帯）'!$C$6:$S$35,17,FALSE))</f>
        <v/>
      </c>
      <c r="Z43" s="177" t="str">
        <f>IF(Z41="","",VLOOKUP(Z41,'シフト記号表（勤務時間帯）'!$C$6:$S$35,17,FALSE))</f>
        <v/>
      </c>
      <c r="AA43" s="178" t="str">
        <f>IF(AA41="","",VLOOKUP(AA41,'シフト記号表（勤務時間帯）'!$C$6:$S$35,17,FALSE))</f>
        <v/>
      </c>
      <c r="AB43" s="178" t="str">
        <f>IF(AB41="","",VLOOKUP(AB41,'シフト記号表（勤務時間帯）'!$C$6:$S$35,17,FALSE))</f>
        <v/>
      </c>
      <c r="AC43" s="178" t="str">
        <f>IF(AC41="","",VLOOKUP(AC41,'シフト記号表（勤務時間帯）'!$C$6:$S$35,17,FALSE))</f>
        <v/>
      </c>
      <c r="AD43" s="178" t="str">
        <f>IF(AD41="","",VLOOKUP(AD41,'シフト記号表（勤務時間帯）'!$C$6:$S$35,17,FALSE))</f>
        <v/>
      </c>
      <c r="AE43" s="178" t="str">
        <f>IF(AE41="","",VLOOKUP(AE41,'シフト記号表（勤務時間帯）'!$C$6:$S$35,17,FALSE))</f>
        <v/>
      </c>
      <c r="AF43" s="179" t="str">
        <f>IF(AF41="","",VLOOKUP(AF41,'シフト記号表（勤務時間帯）'!$C$6:$S$35,17,FALSE))</f>
        <v/>
      </c>
      <c r="AG43" s="177" t="str">
        <f>IF(AG41="","",VLOOKUP(AG41,'シフト記号表（勤務時間帯）'!$C$6:$S$35,17,FALSE))</f>
        <v/>
      </c>
      <c r="AH43" s="178" t="str">
        <f>IF(AH41="","",VLOOKUP(AH41,'シフト記号表（勤務時間帯）'!$C$6:$S$35,17,FALSE))</f>
        <v/>
      </c>
      <c r="AI43" s="178" t="str">
        <f>IF(AI41="","",VLOOKUP(AI41,'シフト記号表（勤務時間帯）'!$C$6:$S$35,17,FALSE))</f>
        <v/>
      </c>
      <c r="AJ43" s="178" t="str">
        <f>IF(AJ41="","",VLOOKUP(AJ41,'シフト記号表（勤務時間帯）'!$C$6:$S$35,17,FALSE))</f>
        <v/>
      </c>
      <c r="AK43" s="178" t="str">
        <f>IF(AK41="","",VLOOKUP(AK41,'シフト記号表（勤務時間帯）'!$C$6:$S$35,17,FALSE))</f>
        <v/>
      </c>
      <c r="AL43" s="178" t="str">
        <f>IF(AL41="","",VLOOKUP(AL41,'シフト記号表（勤務時間帯）'!$C$6:$S$35,17,FALSE))</f>
        <v/>
      </c>
      <c r="AM43" s="179" t="str">
        <f>IF(AM41="","",VLOOKUP(AM41,'シフト記号表（勤務時間帯）'!$C$6:$S$35,17,FALSE))</f>
        <v/>
      </c>
      <c r="AN43" s="177" t="str">
        <f>IF(AN41="","",VLOOKUP(AN41,'シフト記号表（勤務時間帯）'!$C$6:$S$35,17,FALSE))</f>
        <v/>
      </c>
      <c r="AO43" s="178" t="str">
        <f>IF(AO41="","",VLOOKUP(AO41,'シフト記号表（勤務時間帯）'!$C$6:$S$35,17,FALSE))</f>
        <v/>
      </c>
      <c r="AP43" s="178" t="str">
        <f>IF(AP41="","",VLOOKUP(AP41,'シフト記号表（勤務時間帯）'!$C$6:$S$35,17,FALSE))</f>
        <v/>
      </c>
      <c r="AQ43" s="178" t="str">
        <f>IF(AQ41="","",VLOOKUP(AQ41,'シフト記号表（勤務時間帯）'!$C$6:$S$35,17,FALSE))</f>
        <v/>
      </c>
      <c r="AR43" s="178" t="str">
        <f>IF(AR41="","",VLOOKUP(AR41,'シフト記号表（勤務時間帯）'!$C$6:$S$35,17,FALSE))</f>
        <v/>
      </c>
      <c r="AS43" s="178" t="str">
        <f>IF(AS41="","",VLOOKUP(AS41,'シフト記号表（勤務時間帯）'!$C$6:$S$35,17,FALSE))</f>
        <v/>
      </c>
      <c r="AT43" s="179" t="str">
        <f>IF(AT41="","",VLOOKUP(AT41,'シフト記号表（勤務時間帯）'!$C$6:$S$35,17,FALSE))</f>
        <v/>
      </c>
      <c r="AU43" s="177" t="str">
        <f>IF(AU41="","",VLOOKUP(AU41,'シフト記号表（勤務時間帯）'!$C$6:$S$35,17,FALSE))</f>
        <v/>
      </c>
      <c r="AV43" s="178" t="str">
        <f>IF(AV41="","",VLOOKUP(AV41,'シフト記号表（勤務時間帯）'!$C$6:$S$35,17,FALSE))</f>
        <v/>
      </c>
      <c r="AW43" s="178" t="str">
        <f>IF(AW41="","",VLOOKUP(AW41,'シフト記号表（勤務時間帯）'!$C$6:$S$35,17,FALSE))</f>
        <v/>
      </c>
      <c r="AX43" s="200">
        <f>IF($BB$4="４週",SUM(S43:AT43),IF($BB$4="暦月",SUM(S43:AW43),""))</f>
        <v>0</v>
      </c>
      <c r="AY43" s="201"/>
      <c r="AZ43" s="202">
        <f>IF($BB$4="４週",AX43/4,IF($BB$4="暦月",'療養通所（1枚版）'!AX43/('療養通所（1枚版）'!$BB$9/7),""))</f>
        <v>0</v>
      </c>
      <c r="BA43" s="203"/>
      <c r="BB43" s="210"/>
      <c r="BC43" s="211"/>
      <c r="BD43" s="211"/>
      <c r="BE43" s="211"/>
      <c r="BF43" s="212"/>
    </row>
    <row r="44" spans="2:58" ht="20.25" customHeight="1" x14ac:dyDescent="0.4">
      <c r="B44" s="310">
        <f>B41+1</f>
        <v>8</v>
      </c>
      <c r="C44" s="352"/>
      <c r="D44" s="353"/>
      <c r="E44" s="354"/>
      <c r="F44" s="86"/>
      <c r="G44" s="340"/>
      <c r="H44" s="342"/>
      <c r="I44" s="326"/>
      <c r="J44" s="326"/>
      <c r="K44" s="327"/>
      <c r="L44" s="343"/>
      <c r="M44" s="344"/>
      <c r="N44" s="344"/>
      <c r="O44" s="345"/>
      <c r="P44" s="349" t="s">
        <v>44</v>
      </c>
      <c r="Q44" s="350"/>
      <c r="R44" s="351"/>
      <c r="S44" s="103"/>
      <c r="T44" s="104"/>
      <c r="U44" s="104"/>
      <c r="V44" s="104"/>
      <c r="W44" s="104"/>
      <c r="X44" s="104"/>
      <c r="Y44" s="105"/>
      <c r="Z44" s="103"/>
      <c r="AA44" s="104"/>
      <c r="AB44" s="104"/>
      <c r="AC44" s="104"/>
      <c r="AD44" s="104"/>
      <c r="AE44" s="104"/>
      <c r="AF44" s="105"/>
      <c r="AG44" s="103"/>
      <c r="AH44" s="104"/>
      <c r="AI44" s="104"/>
      <c r="AJ44" s="104"/>
      <c r="AK44" s="104"/>
      <c r="AL44" s="104"/>
      <c r="AM44" s="105"/>
      <c r="AN44" s="103"/>
      <c r="AO44" s="104"/>
      <c r="AP44" s="104"/>
      <c r="AQ44" s="104"/>
      <c r="AR44" s="104"/>
      <c r="AS44" s="104"/>
      <c r="AT44" s="105"/>
      <c r="AU44" s="103"/>
      <c r="AV44" s="104"/>
      <c r="AW44" s="104"/>
      <c r="AX44" s="213"/>
      <c r="AY44" s="214"/>
      <c r="AZ44" s="215"/>
      <c r="BA44" s="216"/>
      <c r="BB44" s="204"/>
      <c r="BC44" s="205"/>
      <c r="BD44" s="205"/>
      <c r="BE44" s="205"/>
      <c r="BF44" s="206"/>
    </row>
    <row r="45" spans="2:58" ht="20.25" customHeight="1" x14ac:dyDescent="0.4">
      <c r="B45" s="310"/>
      <c r="C45" s="355"/>
      <c r="D45" s="356"/>
      <c r="E45" s="357"/>
      <c r="F45" s="84"/>
      <c r="G45" s="321"/>
      <c r="H45" s="325"/>
      <c r="I45" s="326"/>
      <c r="J45" s="326"/>
      <c r="K45" s="327"/>
      <c r="L45" s="331"/>
      <c r="M45" s="332"/>
      <c r="N45" s="332"/>
      <c r="O45" s="333"/>
      <c r="P45" s="217" t="s">
        <v>15</v>
      </c>
      <c r="Q45" s="218"/>
      <c r="R45" s="219"/>
      <c r="S45" s="174" t="str">
        <f>IF(S44="","",VLOOKUP(S44,'シフト記号表（勤務時間帯）'!$C$6:$K$35,9,FALSE))</f>
        <v/>
      </c>
      <c r="T45" s="175" t="str">
        <f>IF(T44="","",VLOOKUP(T44,'シフト記号表（勤務時間帯）'!$C$6:$K$35,9,FALSE))</f>
        <v/>
      </c>
      <c r="U45" s="175" t="str">
        <f>IF(U44="","",VLOOKUP(U44,'シフト記号表（勤務時間帯）'!$C$6:$K$35,9,FALSE))</f>
        <v/>
      </c>
      <c r="V45" s="175" t="str">
        <f>IF(V44="","",VLOOKUP(V44,'シフト記号表（勤務時間帯）'!$C$6:$K$35,9,FALSE))</f>
        <v/>
      </c>
      <c r="W45" s="175" t="str">
        <f>IF(W44="","",VLOOKUP(W44,'シフト記号表（勤務時間帯）'!$C$6:$K$35,9,FALSE))</f>
        <v/>
      </c>
      <c r="X45" s="175" t="str">
        <f>IF(X44="","",VLOOKUP(X44,'シフト記号表（勤務時間帯）'!$C$6:$K$35,9,FALSE))</f>
        <v/>
      </c>
      <c r="Y45" s="176" t="str">
        <f>IF(Y44="","",VLOOKUP(Y44,'シフト記号表（勤務時間帯）'!$C$6:$K$35,9,FALSE))</f>
        <v/>
      </c>
      <c r="Z45" s="174" t="str">
        <f>IF(Z44="","",VLOOKUP(Z44,'シフト記号表（勤務時間帯）'!$C$6:$K$35,9,FALSE))</f>
        <v/>
      </c>
      <c r="AA45" s="175" t="str">
        <f>IF(AA44="","",VLOOKUP(AA44,'シフト記号表（勤務時間帯）'!$C$6:$K$35,9,FALSE))</f>
        <v/>
      </c>
      <c r="AB45" s="175" t="str">
        <f>IF(AB44="","",VLOOKUP(AB44,'シフト記号表（勤務時間帯）'!$C$6:$K$35,9,FALSE))</f>
        <v/>
      </c>
      <c r="AC45" s="175" t="str">
        <f>IF(AC44="","",VLOOKUP(AC44,'シフト記号表（勤務時間帯）'!$C$6:$K$35,9,FALSE))</f>
        <v/>
      </c>
      <c r="AD45" s="175" t="str">
        <f>IF(AD44="","",VLOOKUP(AD44,'シフト記号表（勤務時間帯）'!$C$6:$K$35,9,FALSE))</f>
        <v/>
      </c>
      <c r="AE45" s="175" t="str">
        <f>IF(AE44="","",VLOOKUP(AE44,'シフト記号表（勤務時間帯）'!$C$6:$K$35,9,FALSE))</f>
        <v/>
      </c>
      <c r="AF45" s="176" t="str">
        <f>IF(AF44="","",VLOOKUP(AF44,'シフト記号表（勤務時間帯）'!$C$6:$K$35,9,FALSE))</f>
        <v/>
      </c>
      <c r="AG45" s="174" t="str">
        <f>IF(AG44="","",VLOOKUP(AG44,'シフト記号表（勤務時間帯）'!$C$6:$K$35,9,FALSE))</f>
        <v/>
      </c>
      <c r="AH45" s="175" t="str">
        <f>IF(AH44="","",VLOOKUP(AH44,'シフト記号表（勤務時間帯）'!$C$6:$K$35,9,FALSE))</f>
        <v/>
      </c>
      <c r="AI45" s="175" t="str">
        <f>IF(AI44="","",VLOOKUP(AI44,'シフト記号表（勤務時間帯）'!$C$6:$K$35,9,FALSE))</f>
        <v/>
      </c>
      <c r="AJ45" s="175" t="str">
        <f>IF(AJ44="","",VLOOKUP(AJ44,'シフト記号表（勤務時間帯）'!$C$6:$K$35,9,FALSE))</f>
        <v/>
      </c>
      <c r="AK45" s="175" t="str">
        <f>IF(AK44="","",VLOOKUP(AK44,'シフト記号表（勤務時間帯）'!$C$6:$K$35,9,FALSE))</f>
        <v/>
      </c>
      <c r="AL45" s="175" t="str">
        <f>IF(AL44="","",VLOOKUP(AL44,'シフト記号表（勤務時間帯）'!$C$6:$K$35,9,FALSE))</f>
        <v/>
      </c>
      <c r="AM45" s="176" t="str">
        <f>IF(AM44="","",VLOOKUP(AM44,'シフト記号表（勤務時間帯）'!$C$6:$K$35,9,FALSE))</f>
        <v/>
      </c>
      <c r="AN45" s="174" t="str">
        <f>IF(AN44="","",VLOOKUP(AN44,'シフト記号表（勤務時間帯）'!$C$6:$K$35,9,FALSE))</f>
        <v/>
      </c>
      <c r="AO45" s="175" t="str">
        <f>IF(AO44="","",VLOOKUP(AO44,'シフト記号表（勤務時間帯）'!$C$6:$K$35,9,FALSE))</f>
        <v/>
      </c>
      <c r="AP45" s="175" t="str">
        <f>IF(AP44="","",VLOOKUP(AP44,'シフト記号表（勤務時間帯）'!$C$6:$K$35,9,FALSE))</f>
        <v/>
      </c>
      <c r="AQ45" s="175" t="str">
        <f>IF(AQ44="","",VLOOKUP(AQ44,'シフト記号表（勤務時間帯）'!$C$6:$K$35,9,FALSE))</f>
        <v/>
      </c>
      <c r="AR45" s="175" t="str">
        <f>IF(AR44="","",VLOOKUP(AR44,'シフト記号表（勤務時間帯）'!$C$6:$K$35,9,FALSE))</f>
        <v/>
      </c>
      <c r="AS45" s="175" t="str">
        <f>IF(AS44="","",VLOOKUP(AS44,'シフト記号表（勤務時間帯）'!$C$6:$K$35,9,FALSE))</f>
        <v/>
      </c>
      <c r="AT45" s="176" t="str">
        <f>IF(AT44="","",VLOOKUP(AT44,'シフト記号表（勤務時間帯）'!$C$6:$K$35,9,FALSE))</f>
        <v/>
      </c>
      <c r="AU45" s="174" t="str">
        <f>IF(AU44="","",VLOOKUP(AU44,'シフト記号表（勤務時間帯）'!$C$6:$K$35,9,FALSE))</f>
        <v/>
      </c>
      <c r="AV45" s="175" t="str">
        <f>IF(AV44="","",VLOOKUP(AV44,'シフト記号表（勤務時間帯）'!$C$6:$K$35,9,FALSE))</f>
        <v/>
      </c>
      <c r="AW45" s="175" t="str">
        <f>IF(AW44="","",VLOOKUP(AW44,'シフト記号表（勤務時間帯）'!$C$6:$K$35,9,FALSE))</f>
        <v/>
      </c>
      <c r="AX45" s="229">
        <f>IF($BB$4="４週",SUM(S45:AT45),IF($BB$4="暦月",SUM(S45:AW45),""))</f>
        <v>0</v>
      </c>
      <c r="AY45" s="230"/>
      <c r="AZ45" s="231">
        <f>IF($BB$4="４週",AX45/4,IF($BB$4="暦月",'療養通所（1枚版）'!AX45/('療養通所（1枚版）'!$BB$9/7),""))</f>
        <v>0</v>
      </c>
      <c r="BA45" s="232"/>
      <c r="BB45" s="207"/>
      <c r="BC45" s="208"/>
      <c r="BD45" s="208"/>
      <c r="BE45" s="208"/>
      <c r="BF45" s="209"/>
    </row>
    <row r="46" spans="2:58" ht="20.25" customHeight="1" x14ac:dyDescent="0.4">
      <c r="B46" s="310"/>
      <c r="C46" s="358"/>
      <c r="D46" s="359"/>
      <c r="E46" s="360"/>
      <c r="F46" s="84">
        <f>C44</f>
        <v>0</v>
      </c>
      <c r="G46" s="341"/>
      <c r="H46" s="325"/>
      <c r="I46" s="326"/>
      <c r="J46" s="326"/>
      <c r="K46" s="327"/>
      <c r="L46" s="346"/>
      <c r="M46" s="347"/>
      <c r="N46" s="347"/>
      <c r="O46" s="348"/>
      <c r="P46" s="197" t="s">
        <v>45</v>
      </c>
      <c r="Q46" s="198"/>
      <c r="R46" s="199"/>
      <c r="S46" s="177" t="str">
        <f>IF(S44="","",VLOOKUP(S44,'シフト記号表（勤務時間帯）'!$C$6:$S$35,17,FALSE))</f>
        <v/>
      </c>
      <c r="T46" s="178" t="str">
        <f>IF(T44="","",VLOOKUP(T44,'シフト記号表（勤務時間帯）'!$C$6:$S$35,17,FALSE))</f>
        <v/>
      </c>
      <c r="U46" s="178" t="str">
        <f>IF(U44="","",VLOOKUP(U44,'シフト記号表（勤務時間帯）'!$C$6:$S$35,17,FALSE))</f>
        <v/>
      </c>
      <c r="V46" s="178" t="str">
        <f>IF(V44="","",VLOOKUP(V44,'シフト記号表（勤務時間帯）'!$C$6:$S$35,17,FALSE))</f>
        <v/>
      </c>
      <c r="W46" s="178" t="str">
        <f>IF(W44="","",VLOOKUP(W44,'シフト記号表（勤務時間帯）'!$C$6:$S$35,17,FALSE))</f>
        <v/>
      </c>
      <c r="X46" s="178" t="str">
        <f>IF(X44="","",VLOOKUP(X44,'シフト記号表（勤務時間帯）'!$C$6:$S$35,17,FALSE))</f>
        <v/>
      </c>
      <c r="Y46" s="179" t="str">
        <f>IF(Y44="","",VLOOKUP(Y44,'シフト記号表（勤務時間帯）'!$C$6:$S$35,17,FALSE))</f>
        <v/>
      </c>
      <c r="Z46" s="177" t="str">
        <f>IF(Z44="","",VLOOKUP(Z44,'シフト記号表（勤務時間帯）'!$C$6:$S$35,17,FALSE))</f>
        <v/>
      </c>
      <c r="AA46" s="178" t="str">
        <f>IF(AA44="","",VLOOKUP(AA44,'シフト記号表（勤務時間帯）'!$C$6:$S$35,17,FALSE))</f>
        <v/>
      </c>
      <c r="AB46" s="178" t="str">
        <f>IF(AB44="","",VLOOKUP(AB44,'シフト記号表（勤務時間帯）'!$C$6:$S$35,17,FALSE))</f>
        <v/>
      </c>
      <c r="AC46" s="178" t="str">
        <f>IF(AC44="","",VLOOKUP(AC44,'シフト記号表（勤務時間帯）'!$C$6:$S$35,17,FALSE))</f>
        <v/>
      </c>
      <c r="AD46" s="178" t="str">
        <f>IF(AD44="","",VLOOKUP(AD44,'シフト記号表（勤務時間帯）'!$C$6:$S$35,17,FALSE))</f>
        <v/>
      </c>
      <c r="AE46" s="178" t="str">
        <f>IF(AE44="","",VLOOKUP(AE44,'シフト記号表（勤務時間帯）'!$C$6:$S$35,17,FALSE))</f>
        <v/>
      </c>
      <c r="AF46" s="179" t="str">
        <f>IF(AF44="","",VLOOKUP(AF44,'シフト記号表（勤務時間帯）'!$C$6:$S$35,17,FALSE))</f>
        <v/>
      </c>
      <c r="AG46" s="177" t="str">
        <f>IF(AG44="","",VLOOKUP(AG44,'シフト記号表（勤務時間帯）'!$C$6:$S$35,17,FALSE))</f>
        <v/>
      </c>
      <c r="AH46" s="178" t="str">
        <f>IF(AH44="","",VLOOKUP(AH44,'シフト記号表（勤務時間帯）'!$C$6:$S$35,17,FALSE))</f>
        <v/>
      </c>
      <c r="AI46" s="178" t="str">
        <f>IF(AI44="","",VLOOKUP(AI44,'シフト記号表（勤務時間帯）'!$C$6:$S$35,17,FALSE))</f>
        <v/>
      </c>
      <c r="AJ46" s="178" t="str">
        <f>IF(AJ44="","",VLOOKUP(AJ44,'シフト記号表（勤務時間帯）'!$C$6:$S$35,17,FALSE))</f>
        <v/>
      </c>
      <c r="AK46" s="178" t="str">
        <f>IF(AK44="","",VLOOKUP(AK44,'シフト記号表（勤務時間帯）'!$C$6:$S$35,17,FALSE))</f>
        <v/>
      </c>
      <c r="AL46" s="178" t="str">
        <f>IF(AL44="","",VLOOKUP(AL44,'シフト記号表（勤務時間帯）'!$C$6:$S$35,17,FALSE))</f>
        <v/>
      </c>
      <c r="AM46" s="179" t="str">
        <f>IF(AM44="","",VLOOKUP(AM44,'シフト記号表（勤務時間帯）'!$C$6:$S$35,17,FALSE))</f>
        <v/>
      </c>
      <c r="AN46" s="177" t="str">
        <f>IF(AN44="","",VLOOKUP(AN44,'シフト記号表（勤務時間帯）'!$C$6:$S$35,17,FALSE))</f>
        <v/>
      </c>
      <c r="AO46" s="178" t="str">
        <f>IF(AO44="","",VLOOKUP(AO44,'シフト記号表（勤務時間帯）'!$C$6:$S$35,17,FALSE))</f>
        <v/>
      </c>
      <c r="AP46" s="178" t="str">
        <f>IF(AP44="","",VLOOKUP(AP44,'シフト記号表（勤務時間帯）'!$C$6:$S$35,17,FALSE))</f>
        <v/>
      </c>
      <c r="AQ46" s="178" t="str">
        <f>IF(AQ44="","",VLOOKUP(AQ44,'シフト記号表（勤務時間帯）'!$C$6:$S$35,17,FALSE))</f>
        <v/>
      </c>
      <c r="AR46" s="178" t="str">
        <f>IF(AR44="","",VLOOKUP(AR44,'シフト記号表（勤務時間帯）'!$C$6:$S$35,17,FALSE))</f>
        <v/>
      </c>
      <c r="AS46" s="178" t="str">
        <f>IF(AS44="","",VLOOKUP(AS44,'シフト記号表（勤務時間帯）'!$C$6:$S$35,17,FALSE))</f>
        <v/>
      </c>
      <c r="AT46" s="179" t="str">
        <f>IF(AT44="","",VLOOKUP(AT44,'シフト記号表（勤務時間帯）'!$C$6:$S$35,17,FALSE))</f>
        <v/>
      </c>
      <c r="AU46" s="177" t="str">
        <f>IF(AU44="","",VLOOKUP(AU44,'シフト記号表（勤務時間帯）'!$C$6:$S$35,17,FALSE))</f>
        <v/>
      </c>
      <c r="AV46" s="178" t="str">
        <f>IF(AV44="","",VLOOKUP(AV44,'シフト記号表（勤務時間帯）'!$C$6:$S$35,17,FALSE))</f>
        <v/>
      </c>
      <c r="AW46" s="178" t="str">
        <f>IF(AW44="","",VLOOKUP(AW44,'シフト記号表（勤務時間帯）'!$C$6:$S$35,17,FALSE))</f>
        <v/>
      </c>
      <c r="AX46" s="200">
        <f>IF($BB$4="４週",SUM(S46:AT46),IF($BB$4="暦月",SUM(S46:AW46),""))</f>
        <v>0</v>
      </c>
      <c r="AY46" s="201"/>
      <c r="AZ46" s="202">
        <f>IF($BB$4="４週",AX46/4,IF($BB$4="暦月",'療養通所（1枚版）'!AX46/('療養通所（1枚版）'!$BB$9/7),""))</f>
        <v>0</v>
      </c>
      <c r="BA46" s="203"/>
      <c r="BB46" s="210"/>
      <c r="BC46" s="211"/>
      <c r="BD46" s="211"/>
      <c r="BE46" s="211"/>
      <c r="BF46" s="212"/>
    </row>
    <row r="47" spans="2:58" ht="20.25" customHeight="1" x14ac:dyDescent="0.4">
      <c r="B47" s="310">
        <f>B44+1</f>
        <v>9</v>
      </c>
      <c r="C47" s="352"/>
      <c r="D47" s="353"/>
      <c r="E47" s="354"/>
      <c r="F47" s="86"/>
      <c r="G47" s="340"/>
      <c r="H47" s="342"/>
      <c r="I47" s="326"/>
      <c r="J47" s="326"/>
      <c r="K47" s="327"/>
      <c r="L47" s="343"/>
      <c r="M47" s="344"/>
      <c r="N47" s="344"/>
      <c r="O47" s="345"/>
      <c r="P47" s="349" t="s">
        <v>44</v>
      </c>
      <c r="Q47" s="350"/>
      <c r="R47" s="351"/>
      <c r="S47" s="103"/>
      <c r="T47" s="104"/>
      <c r="U47" s="104"/>
      <c r="V47" s="104"/>
      <c r="W47" s="104"/>
      <c r="X47" s="104"/>
      <c r="Y47" s="105"/>
      <c r="Z47" s="103"/>
      <c r="AA47" s="104"/>
      <c r="AB47" s="104"/>
      <c r="AC47" s="104"/>
      <c r="AD47" s="104"/>
      <c r="AE47" s="104"/>
      <c r="AF47" s="105"/>
      <c r="AG47" s="103"/>
      <c r="AH47" s="104"/>
      <c r="AI47" s="104"/>
      <c r="AJ47" s="104"/>
      <c r="AK47" s="104"/>
      <c r="AL47" s="104"/>
      <c r="AM47" s="105"/>
      <c r="AN47" s="103"/>
      <c r="AO47" s="104"/>
      <c r="AP47" s="104"/>
      <c r="AQ47" s="104"/>
      <c r="AR47" s="104"/>
      <c r="AS47" s="104"/>
      <c r="AT47" s="105"/>
      <c r="AU47" s="103"/>
      <c r="AV47" s="104"/>
      <c r="AW47" s="104"/>
      <c r="AX47" s="213"/>
      <c r="AY47" s="214"/>
      <c r="AZ47" s="215"/>
      <c r="BA47" s="216"/>
      <c r="BB47" s="204"/>
      <c r="BC47" s="205"/>
      <c r="BD47" s="205"/>
      <c r="BE47" s="205"/>
      <c r="BF47" s="206"/>
    </row>
    <row r="48" spans="2:58" ht="20.25" customHeight="1" x14ac:dyDescent="0.4">
      <c r="B48" s="310"/>
      <c r="C48" s="355"/>
      <c r="D48" s="356"/>
      <c r="E48" s="357"/>
      <c r="F48" s="84"/>
      <c r="G48" s="321"/>
      <c r="H48" s="325"/>
      <c r="I48" s="326"/>
      <c r="J48" s="326"/>
      <c r="K48" s="327"/>
      <c r="L48" s="331"/>
      <c r="M48" s="332"/>
      <c r="N48" s="332"/>
      <c r="O48" s="333"/>
      <c r="P48" s="217" t="s">
        <v>15</v>
      </c>
      <c r="Q48" s="218"/>
      <c r="R48" s="219"/>
      <c r="S48" s="174" t="str">
        <f>IF(S47="","",VLOOKUP(S47,'シフト記号表（勤務時間帯）'!$C$6:$K$35,9,FALSE))</f>
        <v/>
      </c>
      <c r="T48" s="175" t="str">
        <f>IF(T47="","",VLOOKUP(T47,'シフト記号表（勤務時間帯）'!$C$6:$K$35,9,FALSE))</f>
        <v/>
      </c>
      <c r="U48" s="175" t="str">
        <f>IF(U47="","",VLOOKUP(U47,'シフト記号表（勤務時間帯）'!$C$6:$K$35,9,FALSE))</f>
        <v/>
      </c>
      <c r="V48" s="175" t="str">
        <f>IF(V47="","",VLOOKUP(V47,'シフト記号表（勤務時間帯）'!$C$6:$K$35,9,FALSE))</f>
        <v/>
      </c>
      <c r="W48" s="175" t="str">
        <f>IF(W47="","",VLOOKUP(W47,'シフト記号表（勤務時間帯）'!$C$6:$K$35,9,FALSE))</f>
        <v/>
      </c>
      <c r="X48" s="175" t="str">
        <f>IF(X47="","",VLOOKUP(X47,'シフト記号表（勤務時間帯）'!$C$6:$K$35,9,FALSE))</f>
        <v/>
      </c>
      <c r="Y48" s="176" t="str">
        <f>IF(Y47="","",VLOOKUP(Y47,'シフト記号表（勤務時間帯）'!$C$6:$K$35,9,FALSE))</f>
        <v/>
      </c>
      <c r="Z48" s="174" t="str">
        <f>IF(Z47="","",VLOOKUP(Z47,'シフト記号表（勤務時間帯）'!$C$6:$K$35,9,FALSE))</f>
        <v/>
      </c>
      <c r="AA48" s="175" t="str">
        <f>IF(AA47="","",VLOOKUP(AA47,'シフト記号表（勤務時間帯）'!$C$6:$K$35,9,FALSE))</f>
        <v/>
      </c>
      <c r="AB48" s="175" t="str">
        <f>IF(AB47="","",VLOOKUP(AB47,'シフト記号表（勤務時間帯）'!$C$6:$K$35,9,FALSE))</f>
        <v/>
      </c>
      <c r="AC48" s="175" t="str">
        <f>IF(AC47="","",VLOOKUP(AC47,'シフト記号表（勤務時間帯）'!$C$6:$K$35,9,FALSE))</f>
        <v/>
      </c>
      <c r="AD48" s="175" t="str">
        <f>IF(AD47="","",VLOOKUP(AD47,'シフト記号表（勤務時間帯）'!$C$6:$K$35,9,FALSE))</f>
        <v/>
      </c>
      <c r="AE48" s="175" t="str">
        <f>IF(AE47="","",VLOOKUP(AE47,'シフト記号表（勤務時間帯）'!$C$6:$K$35,9,FALSE))</f>
        <v/>
      </c>
      <c r="AF48" s="176" t="str">
        <f>IF(AF47="","",VLOOKUP(AF47,'シフト記号表（勤務時間帯）'!$C$6:$K$35,9,FALSE))</f>
        <v/>
      </c>
      <c r="AG48" s="174" t="str">
        <f>IF(AG47="","",VLOOKUP(AG47,'シフト記号表（勤務時間帯）'!$C$6:$K$35,9,FALSE))</f>
        <v/>
      </c>
      <c r="AH48" s="175" t="str">
        <f>IF(AH47="","",VLOOKUP(AH47,'シフト記号表（勤務時間帯）'!$C$6:$K$35,9,FALSE))</f>
        <v/>
      </c>
      <c r="AI48" s="175" t="str">
        <f>IF(AI47="","",VLOOKUP(AI47,'シフト記号表（勤務時間帯）'!$C$6:$K$35,9,FALSE))</f>
        <v/>
      </c>
      <c r="AJ48" s="175" t="str">
        <f>IF(AJ47="","",VLOOKUP(AJ47,'シフト記号表（勤務時間帯）'!$C$6:$K$35,9,FALSE))</f>
        <v/>
      </c>
      <c r="AK48" s="175" t="str">
        <f>IF(AK47="","",VLOOKUP(AK47,'シフト記号表（勤務時間帯）'!$C$6:$K$35,9,FALSE))</f>
        <v/>
      </c>
      <c r="AL48" s="175" t="str">
        <f>IF(AL47="","",VLOOKUP(AL47,'シフト記号表（勤務時間帯）'!$C$6:$K$35,9,FALSE))</f>
        <v/>
      </c>
      <c r="AM48" s="176" t="str">
        <f>IF(AM47="","",VLOOKUP(AM47,'シフト記号表（勤務時間帯）'!$C$6:$K$35,9,FALSE))</f>
        <v/>
      </c>
      <c r="AN48" s="174" t="str">
        <f>IF(AN47="","",VLOOKUP(AN47,'シフト記号表（勤務時間帯）'!$C$6:$K$35,9,FALSE))</f>
        <v/>
      </c>
      <c r="AO48" s="175" t="str">
        <f>IF(AO47="","",VLOOKUP(AO47,'シフト記号表（勤務時間帯）'!$C$6:$K$35,9,FALSE))</f>
        <v/>
      </c>
      <c r="AP48" s="175" t="str">
        <f>IF(AP47="","",VLOOKUP(AP47,'シフト記号表（勤務時間帯）'!$C$6:$K$35,9,FALSE))</f>
        <v/>
      </c>
      <c r="AQ48" s="175" t="str">
        <f>IF(AQ47="","",VLOOKUP(AQ47,'シフト記号表（勤務時間帯）'!$C$6:$K$35,9,FALSE))</f>
        <v/>
      </c>
      <c r="AR48" s="175" t="str">
        <f>IF(AR47="","",VLOOKUP(AR47,'シフト記号表（勤務時間帯）'!$C$6:$K$35,9,FALSE))</f>
        <v/>
      </c>
      <c r="AS48" s="175" t="str">
        <f>IF(AS47="","",VLOOKUP(AS47,'シフト記号表（勤務時間帯）'!$C$6:$K$35,9,FALSE))</f>
        <v/>
      </c>
      <c r="AT48" s="176" t="str">
        <f>IF(AT47="","",VLOOKUP(AT47,'シフト記号表（勤務時間帯）'!$C$6:$K$35,9,FALSE))</f>
        <v/>
      </c>
      <c r="AU48" s="174" t="str">
        <f>IF(AU47="","",VLOOKUP(AU47,'シフト記号表（勤務時間帯）'!$C$6:$K$35,9,FALSE))</f>
        <v/>
      </c>
      <c r="AV48" s="175" t="str">
        <f>IF(AV47="","",VLOOKUP(AV47,'シフト記号表（勤務時間帯）'!$C$6:$K$35,9,FALSE))</f>
        <v/>
      </c>
      <c r="AW48" s="175" t="str">
        <f>IF(AW47="","",VLOOKUP(AW47,'シフト記号表（勤務時間帯）'!$C$6:$K$35,9,FALSE))</f>
        <v/>
      </c>
      <c r="AX48" s="229">
        <f>IF($BB$4="４週",SUM(S48:AT48),IF($BB$4="暦月",SUM(S48:AW48),""))</f>
        <v>0</v>
      </c>
      <c r="AY48" s="230"/>
      <c r="AZ48" s="231">
        <f>IF($BB$4="４週",AX48/4,IF($BB$4="暦月",'療養通所（1枚版）'!AX48/('療養通所（1枚版）'!$BB$9/7),""))</f>
        <v>0</v>
      </c>
      <c r="BA48" s="232"/>
      <c r="BB48" s="207"/>
      <c r="BC48" s="208"/>
      <c r="BD48" s="208"/>
      <c r="BE48" s="208"/>
      <c r="BF48" s="209"/>
    </row>
    <row r="49" spans="2:58" ht="20.25" customHeight="1" x14ac:dyDescent="0.4">
      <c r="B49" s="310"/>
      <c r="C49" s="358"/>
      <c r="D49" s="359"/>
      <c r="E49" s="360"/>
      <c r="F49" s="84">
        <f>C47</f>
        <v>0</v>
      </c>
      <c r="G49" s="341"/>
      <c r="H49" s="325"/>
      <c r="I49" s="326"/>
      <c r="J49" s="326"/>
      <c r="K49" s="327"/>
      <c r="L49" s="346"/>
      <c r="M49" s="347"/>
      <c r="N49" s="347"/>
      <c r="O49" s="348"/>
      <c r="P49" s="197" t="s">
        <v>45</v>
      </c>
      <c r="Q49" s="198"/>
      <c r="R49" s="199"/>
      <c r="S49" s="177" t="str">
        <f>IF(S47="","",VLOOKUP(S47,'シフト記号表（勤務時間帯）'!$C$6:$S$35,17,FALSE))</f>
        <v/>
      </c>
      <c r="T49" s="178" t="str">
        <f>IF(T47="","",VLOOKUP(T47,'シフト記号表（勤務時間帯）'!$C$6:$S$35,17,FALSE))</f>
        <v/>
      </c>
      <c r="U49" s="178" t="str">
        <f>IF(U47="","",VLOOKUP(U47,'シフト記号表（勤務時間帯）'!$C$6:$S$35,17,FALSE))</f>
        <v/>
      </c>
      <c r="V49" s="178" t="str">
        <f>IF(V47="","",VLOOKUP(V47,'シフト記号表（勤務時間帯）'!$C$6:$S$35,17,FALSE))</f>
        <v/>
      </c>
      <c r="W49" s="178" t="str">
        <f>IF(W47="","",VLOOKUP(W47,'シフト記号表（勤務時間帯）'!$C$6:$S$35,17,FALSE))</f>
        <v/>
      </c>
      <c r="X49" s="178" t="str">
        <f>IF(X47="","",VLOOKUP(X47,'シフト記号表（勤務時間帯）'!$C$6:$S$35,17,FALSE))</f>
        <v/>
      </c>
      <c r="Y49" s="179" t="str">
        <f>IF(Y47="","",VLOOKUP(Y47,'シフト記号表（勤務時間帯）'!$C$6:$S$35,17,FALSE))</f>
        <v/>
      </c>
      <c r="Z49" s="177" t="str">
        <f>IF(Z47="","",VLOOKUP(Z47,'シフト記号表（勤務時間帯）'!$C$6:$S$35,17,FALSE))</f>
        <v/>
      </c>
      <c r="AA49" s="178" t="str">
        <f>IF(AA47="","",VLOOKUP(AA47,'シフト記号表（勤務時間帯）'!$C$6:$S$35,17,FALSE))</f>
        <v/>
      </c>
      <c r="AB49" s="178" t="str">
        <f>IF(AB47="","",VLOOKUP(AB47,'シフト記号表（勤務時間帯）'!$C$6:$S$35,17,FALSE))</f>
        <v/>
      </c>
      <c r="AC49" s="178" t="str">
        <f>IF(AC47="","",VLOOKUP(AC47,'シフト記号表（勤務時間帯）'!$C$6:$S$35,17,FALSE))</f>
        <v/>
      </c>
      <c r="AD49" s="178" t="str">
        <f>IF(AD47="","",VLOOKUP(AD47,'シフト記号表（勤務時間帯）'!$C$6:$S$35,17,FALSE))</f>
        <v/>
      </c>
      <c r="AE49" s="178" t="str">
        <f>IF(AE47="","",VLOOKUP(AE47,'シフト記号表（勤務時間帯）'!$C$6:$S$35,17,FALSE))</f>
        <v/>
      </c>
      <c r="AF49" s="179" t="str">
        <f>IF(AF47="","",VLOOKUP(AF47,'シフト記号表（勤務時間帯）'!$C$6:$S$35,17,FALSE))</f>
        <v/>
      </c>
      <c r="AG49" s="177" t="str">
        <f>IF(AG47="","",VLOOKUP(AG47,'シフト記号表（勤務時間帯）'!$C$6:$S$35,17,FALSE))</f>
        <v/>
      </c>
      <c r="AH49" s="178" t="str">
        <f>IF(AH47="","",VLOOKUP(AH47,'シフト記号表（勤務時間帯）'!$C$6:$S$35,17,FALSE))</f>
        <v/>
      </c>
      <c r="AI49" s="178" t="str">
        <f>IF(AI47="","",VLOOKUP(AI47,'シフト記号表（勤務時間帯）'!$C$6:$S$35,17,FALSE))</f>
        <v/>
      </c>
      <c r="AJ49" s="178" t="str">
        <f>IF(AJ47="","",VLOOKUP(AJ47,'シフト記号表（勤務時間帯）'!$C$6:$S$35,17,FALSE))</f>
        <v/>
      </c>
      <c r="AK49" s="178" t="str">
        <f>IF(AK47="","",VLOOKUP(AK47,'シフト記号表（勤務時間帯）'!$C$6:$S$35,17,FALSE))</f>
        <v/>
      </c>
      <c r="AL49" s="178" t="str">
        <f>IF(AL47="","",VLOOKUP(AL47,'シフト記号表（勤務時間帯）'!$C$6:$S$35,17,FALSE))</f>
        <v/>
      </c>
      <c r="AM49" s="179" t="str">
        <f>IF(AM47="","",VLOOKUP(AM47,'シフト記号表（勤務時間帯）'!$C$6:$S$35,17,FALSE))</f>
        <v/>
      </c>
      <c r="AN49" s="177" t="str">
        <f>IF(AN47="","",VLOOKUP(AN47,'シフト記号表（勤務時間帯）'!$C$6:$S$35,17,FALSE))</f>
        <v/>
      </c>
      <c r="AO49" s="178" t="str">
        <f>IF(AO47="","",VLOOKUP(AO47,'シフト記号表（勤務時間帯）'!$C$6:$S$35,17,FALSE))</f>
        <v/>
      </c>
      <c r="AP49" s="178" t="str">
        <f>IF(AP47="","",VLOOKUP(AP47,'シフト記号表（勤務時間帯）'!$C$6:$S$35,17,FALSE))</f>
        <v/>
      </c>
      <c r="AQ49" s="178" t="str">
        <f>IF(AQ47="","",VLOOKUP(AQ47,'シフト記号表（勤務時間帯）'!$C$6:$S$35,17,FALSE))</f>
        <v/>
      </c>
      <c r="AR49" s="178" t="str">
        <f>IF(AR47="","",VLOOKUP(AR47,'シフト記号表（勤務時間帯）'!$C$6:$S$35,17,FALSE))</f>
        <v/>
      </c>
      <c r="AS49" s="178" t="str">
        <f>IF(AS47="","",VLOOKUP(AS47,'シフト記号表（勤務時間帯）'!$C$6:$S$35,17,FALSE))</f>
        <v/>
      </c>
      <c r="AT49" s="179" t="str">
        <f>IF(AT47="","",VLOOKUP(AT47,'シフト記号表（勤務時間帯）'!$C$6:$S$35,17,FALSE))</f>
        <v/>
      </c>
      <c r="AU49" s="177" t="str">
        <f>IF(AU47="","",VLOOKUP(AU47,'シフト記号表（勤務時間帯）'!$C$6:$S$35,17,FALSE))</f>
        <v/>
      </c>
      <c r="AV49" s="178" t="str">
        <f>IF(AV47="","",VLOOKUP(AV47,'シフト記号表（勤務時間帯）'!$C$6:$S$35,17,FALSE))</f>
        <v/>
      </c>
      <c r="AW49" s="178" t="str">
        <f>IF(AW47="","",VLOOKUP(AW47,'シフト記号表（勤務時間帯）'!$C$6:$S$35,17,FALSE))</f>
        <v/>
      </c>
      <c r="AX49" s="200">
        <f>IF($BB$4="４週",SUM(S49:AT49),IF($BB$4="暦月",SUM(S49:AW49),""))</f>
        <v>0</v>
      </c>
      <c r="AY49" s="201"/>
      <c r="AZ49" s="202">
        <f>IF($BB$4="４週",AX49/4,IF($BB$4="暦月",'療養通所（1枚版）'!AX49/('療養通所（1枚版）'!$BB$9/7),""))</f>
        <v>0</v>
      </c>
      <c r="BA49" s="203"/>
      <c r="BB49" s="210"/>
      <c r="BC49" s="211"/>
      <c r="BD49" s="211"/>
      <c r="BE49" s="211"/>
      <c r="BF49" s="212"/>
    </row>
    <row r="50" spans="2:58" ht="20.25" customHeight="1" x14ac:dyDescent="0.4">
      <c r="B50" s="310">
        <f>B47+1</f>
        <v>10</v>
      </c>
      <c r="C50" s="352"/>
      <c r="D50" s="353"/>
      <c r="E50" s="354"/>
      <c r="F50" s="86"/>
      <c r="G50" s="340"/>
      <c r="H50" s="342"/>
      <c r="I50" s="326"/>
      <c r="J50" s="326"/>
      <c r="K50" s="327"/>
      <c r="L50" s="343"/>
      <c r="M50" s="344"/>
      <c r="N50" s="344"/>
      <c r="O50" s="345"/>
      <c r="P50" s="349" t="s">
        <v>44</v>
      </c>
      <c r="Q50" s="350"/>
      <c r="R50" s="351"/>
      <c r="S50" s="103"/>
      <c r="T50" s="104"/>
      <c r="U50" s="104"/>
      <c r="V50" s="104"/>
      <c r="W50" s="104"/>
      <c r="X50" s="104"/>
      <c r="Y50" s="105"/>
      <c r="Z50" s="103"/>
      <c r="AA50" s="104"/>
      <c r="AB50" s="104"/>
      <c r="AC50" s="104"/>
      <c r="AD50" s="104"/>
      <c r="AE50" s="104"/>
      <c r="AF50" s="105"/>
      <c r="AG50" s="103"/>
      <c r="AH50" s="104"/>
      <c r="AI50" s="104"/>
      <c r="AJ50" s="104"/>
      <c r="AK50" s="104"/>
      <c r="AL50" s="104"/>
      <c r="AM50" s="105"/>
      <c r="AN50" s="103"/>
      <c r="AO50" s="104"/>
      <c r="AP50" s="104"/>
      <c r="AQ50" s="104"/>
      <c r="AR50" s="104"/>
      <c r="AS50" s="104"/>
      <c r="AT50" s="105"/>
      <c r="AU50" s="103"/>
      <c r="AV50" s="104"/>
      <c r="AW50" s="104"/>
      <c r="AX50" s="213"/>
      <c r="AY50" s="214"/>
      <c r="AZ50" s="215"/>
      <c r="BA50" s="216"/>
      <c r="BB50" s="204"/>
      <c r="BC50" s="205"/>
      <c r="BD50" s="205"/>
      <c r="BE50" s="205"/>
      <c r="BF50" s="206"/>
    </row>
    <row r="51" spans="2:58" ht="20.25" customHeight="1" x14ac:dyDescent="0.4">
      <c r="B51" s="310"/>
      <c r="C51" s="355"/>
      <c r="D51" s="356"/>
      <c r="E51" s="357"/>
      <c r="F51" s="84"/>
      <c r="G51" s="321"/>
      <c r="H51" s="325"/>
      <c r="I51" s="326"/>
      <c r="J51" s="326"/>
      <c r="K51" s="327"/>
      <c r="L51" s="331"/>
      <c r="M51" s="332"/>
      <c r="N51" s="332"/>
      <c r="O51" s="333"/>
      <c r="P51" s="217" t="s">
        <v>15</v>
      </c>
      <c r="Q51" s="218"/>
      <c r="R51" s="219"/>
      <c r="S51" s="174" t="str">
        <f>IF(S50="","",VLOOKUP(S50,'シフト記号表（勤務時間帯）'!$C$6:$K$35,9,FALSE))</f>
        <v/>
      </c>
      <c r="T51" s="175" t="str">
        <f>IF(T50="","",VLOOKUP(T50,'シフト記号表（勤務時間帯）'!$C$6:$K$35,9,FALSE))</f>
        <v/>
      </c>
      <c r="U51" s="175" t="str">
        <f>IF(U50="","",VLOOKUP(U50,'シフト記号表（勤務時間帯）'!$C$6:$K$35,9,FALSE))</f>
        <v/>
      </c>
      <c r="V51" s="175" t="str">
        <f>IF(V50="","",VLOOKUP(V50,'シフト記号表（勤務時間帯）'!$C$6:$K$35,9,FALSE))</f>
        <v/>
      </c>
      <c r="W51" s="175" t="str">
        <f>IF(W50="","",VLOOKUP(W50,'シフト記号表（勤務時間帯）'!$C$6:$K$35,9,FALSE))</f>
        <v/>
      </c>
      <c r="X51" s="175" t="str">
        <f>IF(X50="","",VLOOKUP(X50,'シフト記号表（勤務時間帯）'!$C$6:$K$35,9,FALSE))</f>
        <v/>
      </c>
      <c r="Y51" s="176" t="str">
        <f>IF(Y50="","",VLOOKUP(Y50,'シフト記号表（勤務時間帯）'!$C$6:$K$35,9,FALSE))</f>
        <v/>
      </c>
      <c r="Z51" s="174" t="str">
        <f>IF(Z50="","",VLOOKUP(Z50,'シフト記号表（勤務時間帯）'!$C$6:$K$35,9,FALSE))</f>
        <v/>
      </c>
      <c r="AA51" s="175" t="str">
        <f>IF(AA50="","",VLOOKUP(AA50,'シフト記号表（勤務時間帯）'!$C$6:$K$35,9,FALSE))</f>
        <v/>
      </c>
      <c r="AB51" s="175" t="str">
        <f>IF(AB50="","",VLOOKUP(AB50,'シフト記号表（勤務時間帯）'!$C$6:$K$35,9,FALSE))</f>
        <v/>
      </c>
      <c r="AC51" s="175" t="str">
        <f>IF(AC50="","",VLOOKUP(AC50,'シフト記号表（勤務時間帯）'!$C$6:$K$35,9,FALSE))</f>
        <v/>
      </c>
      <c r="AD51" s="175" t="str">
        <f>IF(AD50="","",VLOOKUP(AD50,'シフト記号表（勤務時間帯）'!$C$6:$K$35,9,FALSE))</f>
        <v/>
      </c>
      <c r="AE51" s="175" t="str">
        <f>IF(AE50="","",VLOOKUP(AE50,'シフト記号表（勤務時間帯）'!$C$6:$K$35,9,FALSE))</f>
        <v/>
      </c>
      <c r="AF51" s="176" t="str">
        <f>IF(AF50="","",VLOOKUP(AF50,'シフト記号表（勤務時間帯）'!$C$6:$K$35,9,FALSE))</f>
        <v/>
      </c>
      <c r="AG51" s="174" t="str">
        <f>IF(AG50="","",VLOOKUP(AG50,'シフト記号表（勤務時間帯）'!$C$6:$K$35,9,FALSE))</f>
        <v/>
      </c>
      <c r="AH51" s="175" t="str">
        <f>IF(AH50="","",VLOOKUP(AH50,'シフト記号表（勤務時間帯）'!$C$6:$K$35,9,FALSE))</f>
        <v/>
      </c>
      <c r="AI51" s="175" t="str">
        <f>IF(AI50="","",VLOOKUP(AI50,'シフト記号表（勤務時間帯）'!$C$6:$K$35,9,FALSE))</f>
        <v/>
      </c>
      <c r="AJ51" s="175" t="str">
        <f>IF(AJ50="","",VLOOKUP(AJ50,'シフト記号表（勤務時間帯）'!$C$6:$K$35,9,FALSE))</f>
        <v/>
      </c>
      <c r="AK51" s="175" t="str">
        <f>IF(AK50="","",VLOOKUP(AK50,'シフト記号表（勤務時間帯）'!$C$6:$K$35,9,FALSE))</f>
        <v/>
      </c>
      <c r="AL51" s="175" t="str">
        <f>IF(AL50="","",VLOOKUP(AL50,'シフト記号表（勤務時間帯）'!$C$6:$K$35,9,FALSE))</f>
        <v/>
      </c>
      <c r="AM51" s="176" t="str">
        <f>IF(AM50="","",VLOOKUP(AM50,'シフト記号表（勤務時間帯）'!$C$6:$K$35,9,FALSE))</f>
        <v/>
      </c>
      <c r="AN51" s="174" t="str">
        <f>IF(AN50="","",VLOOKUP(AN50,'シフト記号表（勤務時間帯）'!$C$6:$K$35,9,FALSE))</f>
        <v/>
      </c>
      <c r="AO51" s="175" t="str">
        <f>IF(AO50="","",VLOOKUP(AO50,'シフト記号表（勤務時間帯）'!$C$6:$K$35,9,FALSE))</f>
        <v/>
      </c>
      <c r="AP51" s="175" t="str">
        <f>IF(AP50="","",VLOOKUP(AP50,'シフト記号表（勤務時間帯）'!$C$6:$K$35,9,FALSE))</f>
        <v/>
      </c>
      <c r="AQ51" s="175" t="str">
        <f>IF(AQ50="","",VLOOKUP(AQ50,'シフト記号表（勤務時間帯）'!$C$6:$K$35,9,FALSE))</f>
        <v/>
      </c>
      <c r="AR51" s="175" t="str">
        <f>IF(AR50="","",VLOOKUP(AR50,'シフト記号表（勤務時間帯）'!$C$6:$K$35,9,FALSE))</f>
        <v/>
      </c>
      <c r="AS51" s="175" t="str">
        <f>IF(AS50="","",VLOOKUP(AS50,'シフト記号表（勤務時間帯）'!$C$6:$K$35,9,FALSE))</f>
        <v/>
      </c>
      <c r="AT51" s="176" t="str">
        <f>IF(AT50="","",VLOOKUP(AT50,'シフト記号表（勤務時間帯）'!$C$6:$K$35,9,FALSE))</f>
        <v/>
      </c>
      <c r="AU51" s="174" t="str">
        <f>IF(AU50="","",VLOOKUP(AU50,'シフト記号表（勤務時間帯）'!$C$6:$K$35,9,FALSE))</f>
        <v/>
      </c>
      <c r="AV51" s="175" t="str">
        <f>IF(AV50="","",VLOOKUP(AV50,'シフト記号表（勤務時間帯）'!$C$6:$K$35,9,FALSE))</f>
        <v/>
      </c>
      <c r="AW51" s="175" t="str">
        <f>IF(AW50="","",VLOOKUP(AW50,'シフト記号表（勤務時間帯）'!$C$6:$K$35,9,FALSE))</f>
        <v/>
      </c>
      <c r="AX51" s="229">
        <f>IF($BB$4="４週",SUM(S51:AT51),IF($BB$4="暦月",SUM(S51:AW51),""))</f>
        <v>0</v>
      </c>
      <c r="AY51" s="230"/>
      <c r="AZ51" s="231">
        <f>IF($BB$4="４週",AX51/4,IF($BB$4="暦月",'療養通所（1枚版）'!AX51/('療養通所（1枚版）'!$BB$9/7),""))</f>
        <v>0</v>
      </c>
      <c r="BA51" s="232"/>
      <c r="BB51" s="207"/>
      <c r="BC51" s="208"/>
      <c r="BD51" s="208"/>
      <c r="BE51" s="208"/>
      <c r="BF51" s="209"/>
    </row>
    <row r="52" spans="2:58" ht="20.25" customHeight="1" x14ac:dyDescent="0.4">
      <c r="B52" s="310"/>
      <c r="C52" s="358"/>
      <c r="D52" s="359"/>
      <c r="E52" s="360"/>
      <c r="F52" s="84">
        <f>C50</f>
        <v>0</v>
      </c>
      <c r="G52" s="341"/>
      <c r="H52" s="325"/>
      <c r="I52" s="326"/>
      <c r="J52" s="326"/>
      <c r="K52" s="327"/>
      <c r="L52" s="346"/>
      <c r="M52" s="347"/>
      <c r="N52" s="347"/>
      <c r="O52" s="348"/>
      <c r="P52" s="197" t="s">
        <v>45</v>
      </c>
      <c r="Q52" s="198"/>
      <c r="R52" s="199"/>
      <c r="S52" s="177" t="str">
        <f>IF(S50="","",VLOOKUP(S50,'シフト記号表（勤務時間帯）'!$C$6:$S$35,17,FALSE))</f>
        <v/>
      </c>
      <c r="T52" s="178" t="str">
        <f>IF(T50="","",VLOOKUP(T50,'シフト記号表（勤務時間帯）'!$C$6:$S$35,17,FALSE))</f>
        <v/>
      </c>
      <c r="U52" s="178" t="str">
        <f>IF(U50="","",VLOOKUP(U50,'シフト記号表（勤務時間帯）'!$C$6:$S$35,17,FALSE))</f>
        <v/>
      </c>
      <c r="V52" s="178" t="str">
        <f>IF(V50="","",VLOOKUP(V50,'シフト記号表（勤務時間帯）'!$C$6:$S$35,17,FALSE))</f>
        <v/>
      </c>
      <c r="W52" s="178" t="str">
        <f>IF(W50="","",VLOOKUP(W50,'シフト記号表（勤務時間帯）'!$C$6:$S$35,17,FALSE))</f>
        <v/>
      </c>
      <c r="X52" s="178" t="str">
        <f>IF(X50="","",VLOOKUP(X50,'シフト記号表（勤務時間帯）'!$C$6:$S$35,17,FALSE))</f>
        <v/>
      </c>
      <c r="Y52" s="179" t="str">
        <f>IF(Y50="","",VLOOKUP(Y50,'シフト記号表（勤務時間帯）'!$C$6:$S$35,17,FALSE))</f>
        <v/>
      </c>
      <c r="Z52" s="177" t="str">
        <f>IF(Z50="","",VLOOKUP(Z50,'シフト記号表（勤務時間帯）'!$C$6:$S$35,17,FALSE))</f>
        <v/>
      </c>
      <c r="AA52" s="178" t="str">
        <f>IF(AA50="","",VLOOKUP(AA50,'シフト記号表（勤務時間帯）'!$C$6:$S$35,17,FALSE))</f>
        <v/>
      </c>
      <c r="AB52" s="178" t="str">
        <f>IF(AB50="","",VLOOKUP(AB50,'シフト記号表（勤務時間帯）'!$C$6:$S$35,17,FALSE))</f>
        <v/>
      </c>
      <c r="AC52" s="178" t="str">
        <f>IF(AC50="","",VLOOKUP(AC50,'シフト記号表（勤務時間帯）'!$C$6:$S$35,17,FALSE))</f>
        <v/>
      </c>
      <c r="AD52" s="178" t="str">
        <f>IF(AD50="","",VLOOKUP(AD50,'シフト記号表（勤務時間帯）'!$C$6:$S$35,17,FALSE))</f>
        <v/>
      </c>
      <c r="AE52" s="178" t="str">
        <f>IF(AE50="","",VLOOKUP(AE50,'シフト記号表（勤務時間帯）'!$C$6:$S$35,17,FALSE))</f>
        <v/>
      </c>
      <c r="AF52" s="179" t="str">
        <f>IF(AF50="","",VLOOKUP(AF50,'シフト記号表（勤務時間帯）'!$C$6:$S$35,17,FALSE))</f>
        <v/>
      </c>
      <c r="AG52" s="177" t="str">
        <f>IF(AG50="","",VLOOKUP(AG50,'シフト記号表（勤務時間帯）'!$C$6:$S$35,17,FALSE))</f>
        <v/>
      </c>
      <c r="AH52" s="178" t="str">
        <f>IF(AH50="","",VLOOKUP(AH50,'シフト記号表（勤務時間帯）'!$C$6:$S$35,17,FALSE))</f>
        <v/>
      </c>
      <c r="AI52" s="178" t="str">
        <f>IF(AI50="","",VLOOKUP(AI50,'シフト記号表（勤務時間帯）'!$C$6:$S$35,17,FALSE))</f>
        <v/>
      </c>
      <c r="AJ52" s="178" t="str">
        <f>IF(AJ50="","",VLOOKUP(AJ50,'シフト記号表（勤務時間帯）'!$C$6:$S$35,17,FALSE))</f>
        <v/>
      </c>
      <c r="AK52" s="178" t="str">
        <f>IF(AK50="","",VLOOKUP(AK50,'シフト記号表（勤務時間帯）'!$C$6:$S$35,17,FALSE))</f>
        <v/>
      </c>
      <c r="AL52" s="178" t="str">
        <f>IF(AL50="","",VLOOKUP(AL50,'シフト記号表（勤務時間帯）'!$C$6:$S$35,17,FALSE))</f>
        <v/>
      </c>
      <c r="AM52" s="179" t="str">
        <f>IF(AM50="","",VLOOKUP(AM50,'シフト記号表（勤務時間帯）'!$C$6:$S$35,17,FALSE))</f>
        <v/>
      </c>
      <c r="AN52" s="177" t="str">
        <f>IF(AN50="","",VLOOKUP(AN50,'シフト記号表（勤務時間帯）'!$C$6:$S$35,17,FALSE))</f>
        <v/>
      </c>
      <c r="AO52" s="178" t="str">
        <f>IF(AO50="","",VLOOKUP(AO50,'シフト記号表（勤務時間帯）'!$C$6:$S$35,17,FALSE))</f>
        <v/>
      </c>
      <c r="AP52" s="178" t="str">
        <f>IF(AP50="","",VLOOKUP(AP50,'シフト記号表（勤務時間帯）'!$C$6:$S$35,17,FALSE))</f>
        <v/>
      </c>
      <c r="AQ52" s="178" t="str">
        <f>IF(AQ50="","",VLOOKUP(AQ50,'シフト記号表（勤務時間帯）'!$C$6:$S$35,17,FALSE))</f>
        <v/>
      </c>
      <c r="AR52" s="178" t="str">
        <f>IF(AR50="","",VLOOKUP(AR50,'シフト記号表（勤務時間帯）'!$C$6:$S$35,17,FALSE))</f>
        <v/>
      </c>
      <c r="AS52" s="178" t="str">
        <f>IF(AS50="","",VLOOKUP(AS50,'シフト記号表（勤務時間帯）'!$C$6:$S$35,17,FALSE))</f>
        <v/>
      </c>
      <c r="AT52" s="179" t="str">
        <f>IF(AT50="","",VLOOKUP(AT50,'シフト記号表（勤務時間帯）'!$C$6:$S$35,17,FALSE))</f>
        <v/>
      </c>
      <c r="AU52" s="177" t="str">
        <f>IF(AU50="","",VLOOKUP(AU50,'シフト記号表（勤務時間帯）'!$C$6:$S$35,17,FALSE))</f>
        <v/>
      </c>
      <c r="AV52" s="178" t="str">
        <f>IF(AV50="","",VLOOKUP(AV50,'シフト記号表（勤務時間帯）'!$C$6:$S$35,17,FALSE))</f>
        <v/>
      </c>
      <c r="AW52" s="178" t="str">
        <f>IF(AW50="","",VLOOKUP(AW50,'シフト記号表（勤務時間帯）'!$C$6:$S$35,17,FALSE))</f>
        <v/>
      </c>
      <c r="AX52" s="200">
        <f>IF($BB$4="４週",SUM(S52:AT52),IF($BB$4="暦月",SUM(S52:AW52),""))</f>
        <v>0</v>
      </c>
      <c r="AY52" s="201"/>
      <c r="AZ52" s="202">
        <f>IF($BB$4="４週",AX52/4,IF($BB$4="暦月",'療養通所（1枚版）'!AX52/('療養通所（1枚版）'!$BB$9/7),""))</f>
        <v>0</v>
      </c>
      <c r="BA52" s="203"/>
      <c r="BB52" s="210"/>
      <c r="BC52" s="211"/>
      <c r="BD52" s="211"/>
      <c r="BE52" s="211"/>
      <c r="BF52" s="212"/>
    </row>
    <row r="53" spans="2:58" ht="20.25" customHeight="1" x14ac:dyDescent="0.4">
      <c r="B53" s="310">
        <f>B50+1</f>
        <v>11</v>
      </c>
      <c r="C53" s="352"/>
      <c r="D53" s="353"/>
      <c r="E53" s="354"/>
      <c r="F53" s="86"/>
      <c r="G53" s="340"/>
      <c r="H53" s="342"/>
      <c r="I53" s="326"/>
      <c r="J53" s="326"/>
      <c r="K53" s="327"/>
      <c r="L53" s="343"/>
      <c r="M53" s="344"/>
      <c r="N53" s="344"/>
      <c r="O53" s="345"/>
      <c r="P53" s="349" t="s">
        <v>44</v>
      </c>
      <c r="Q53" s="350"/>
      <c r="R53" s="351"/>
      <c r="S53" s="103"/>
      <c r="T53" s="104"/>
      <c r="U53" s="104"/>
      <c r="V53" s="104"/>
      <c r="W53" s="104"/>
      <c r="X53" s="104"/>
      <c r="Y53" s="105"/>
      <c r="Z53" s="103"/>
      <c r="AA53" s="104"/>
      <c r="AB53" s="104"/>
      <c r="AC53" s="104"/>
      <c r="AD53" s="104"/>
      <c r="AE53" s="104"/>
      <c r="AF53" s="105"/>
      <c r="AG53" s="103"/>
      <c r="AH53" s="104"/>
      <c r="AI53" s="104"/>
      <c r="AJ53" s="104"/>
      <c r="AK53" s="104"/>
      <c r="AL53" s="104"/>
      <c r="AM53" s="105"/>
      <c r="AN53" s="103"/>
      <c r="AO53" s="104"/>
      <c r="AP53" s="104"/>
      <c r="AQ53" s="104"/>
      <c r="AR53" s="104"/>
      <c r="AS53" s="104"/>
      <c r="AT53" s="105"/>
      <c r="AU53" s="103"/>
      <c r="AV53" s="104"/>
      <c r="AW53" s="104"/>
      <c r="AX53" s="213"/>
      <c r="AY53" s="214"/>
      <c r="AZ53" s="215"/>
      <c r="BA53" s="216"/>
      <c r="BB53" s="204"/>
      <c r="BC53" s="205"/>
      <c r="BD53" s="205"/>
      <c r="BE53" s="205"/>
      <c r="BF53" s="206"/>
    </row>
    <row r="54" spans="2:58" ht="20.25" customHeight="1" x14ac:dyDescent="0.4">
      <c r="B54" s="310"/>
      <c r="C54" s="355"/>
      <c r="D54" s="356"/>
      <c r="E54" s="357"/>
      <c r="F54" s="84"/>
      <c r="G54" s="321"/>
      <c r="H54" s="325"/>
      <c r="I54" s="326"/>
      <c r="J54" s="326"/>
      <c r="K54" s="327"/>
      <c r="L54" s="331"/>
      <c r="M54" s="332"/>
      <c r="N54" s="332"/>
      <c r="O54" s="333"/>
      <c r="P54" s="217" t="s">
        <v>15</v>
      </c>
      <c r="Q54" s="218"/>
      <c r="R54" s="219"/>
      <c r="S54" s="174" t="str">
        <f>IF(S53="","",VLOOKUP(S53,'シフト記号表（勤務時間帯）'!$C$6:$K$35,9,FALSE))</f>
        <v/>
      </c>
      <c r="T54" s="175" t="str">
        <f>IF(T53="","",VLOOKUP(T53,'シフト記号表（勤務時間帯）'!$C$6:$K$35,9,FALSE))</f>
        <v/>
      </c>
      <c r="U54" s="175" t="str">
        <f>IF(U53="","",VLOOKUP(U53,'シフト記号表（勤務時間帯）'!$C$6:$K$35,9,FALSE))</f>
        <v/>
      </c>
      <c r="V54" s="175" t="str">
        <f>IF(V53="","",VLOOKUP(V53,'シフト記号表（勤務時間帯）'!$C$6:$K$35,9,FALSE))</f>
        <v/>
      </c>
      <c r="W54" s="175" t="str">
        <f>IF(W53="","",VLOOKUP(W53,'シフト記号表（勤務時間帯）'!$C$6:$K$35,9,FALSE))</f>
        <v/>
      </c>
      <c r="X54" s="175" t="str">
        <f>IF(X53="","",VLOOKUP(X53,'シフト記号表（勤務時間帯）'!$C$6:$K$35,9,FALSE))</f>
        <v/>
      </c>
      <c r="Y54" s="176" t="str">
        <f>IF(Y53="","",VLOOKUP(Y53,'シフト記号表（勤務時間帯）'!$C$6:$K$35,9,FALSE))</f>
        <v/>
      </c>
      <c r="Z54" s="174" t="str">
        <f>IF(Z53="","",VLOOKUP(Z53,'シフト記号表（勤務時間帯）'!$C$6:$K$35,9,FALSE))</f>
        <v/>
      </c>
      <c r="AA54" s="175" t="str">
        <f>IF(AA53="","",VLOOKUP(AA53,'シフト記号表（勤務時間帯）'!$C$6:$K$35,9,FALSE))</f>
        <v/>
      </c>
      <c r="AB54" s="175" t="str">
        <f>IF(AB53="","",VLOOKUP(AB53,'シフト記号表（勤務時間帯）'!$C$6:$K$35,9,FALSE))</f>
        <v/>
      </c>
      <c r="AC54" s="175" t="str">
        <f>IF(AC53="","",VLOOKUP(AC53,'シフト記号表（勤務時間帯）'!$C$6:$K$35,9,FALSE))</f>
        <v/>
      </c>
      <c r="AD54" s="175" t="str">
        <f>IF(AD53="","",VLOOKUP(AD53,'シフト記号表（勤務時間帯）'!$C$6:$K$35,9,FALSE))</f>
        <v/>
      </c>
      <c r="AE54" s="175" t="str">
        <f>IF(AE53="","",VLOOKUP(AE53,'シフト記号表（勤務時間帯）'!$C$6:$K$35,9,FALSE))</f>
        <v/>
      </c>
      <c r="AF54" s="176" t="str">
        <f>IF(AF53="","",VLOOKUP(AF53,'シフト記号表（勤務時間帯）'!$C$6:$K$35,9,FALSE))</f>
        <v/>
      </c>
      <c r="AG54" s="174" t="str">
        <f>IF(AG53="","",VLOOKUP(AG53,'シフト記号表（勤務時間帯）'!$C$6:$K$35,9,FALSE))</f>
        <v/>
      </c>
      <c r="AH54" s="175" t="str">
        <f>IF(AH53="","",VLOOKUP(AH53,'シフト記号表（勤務時間帯）'!$C$6:$K$35,9,FALSE))</f>
        <v/>
      </c>
      <c r="AI54" s="175" t="str">
        <f>IF(AI53="","",VLOOKUP(AI53,'シフト記号表（勤務時間帯）'!$C$6:$K$35,9,FALSE))</f>
        <v/>
      </c>
      <c r="AJ54" s="175" t="str">
        <f>IF(AJ53="","",VLOOKUP(AJ53,'シフト記号表（勤務時間帯）'!$C$6:$K$35,9,FALSE))</f>
        <v/>
      </c>
      <c r="AK54" s="175" t="str">
        <f>IF(AK53="","",VLOOKUP(AK53,'シフト記号表（勤務時間帯）'!$C$6:$K$35,9,FALSE))</f>
        <v/>
      </c>
      <c r="AL54" s="175" t="str">
        <f>IF(AL53="","",VLOOKUP(AL53,'シフト記号表（勤務時間帯）'!$C$6:$K$35,9,FALSE))</f>
        <v/>
      </c>
      <c r="AM54" s="176" t="str">
        <f>IF(AM53="","",VLOOKUP(AM53,'シフト記号表（勤務時間帯）'!$C$6:$K$35,9,FALSE))</f>
        <v/>
      </c>
      <c r="AN54" s="174" t="str">
        <f>IF(AN53="","",VLOOKUP(AN53,'シフト記号表（勤務時間帯）'!$C$6:$K$35,9,FALSE))</f>
        <v/>
      </c>
      <c r="AO54" s="175" t="str">
        <f>IF(AO53="","",VLOOKUP(AO53,'シフト記号表（勤務時間帯）'!$C$6:$K$35,9,FALSE))</f>
        <v/>
      </c>
      <c r="AP54" s="175" t="str">
        <f>IF(AP53="","",VLOOKUP(AP53,'シフト記号表（勤務時間帯）'!$C$6:$K$35,9,FALSE))</f>
        <v/>
      </c>
      <c r="AQ54" s="175" t="str">
        <f>IF(AQ53="","",VLOOKUP(AQ53,'シフト記号表（勤務時間帯）'!$C$6:$K$35,9,FALSE))</f>
        <v/>
      </c>
      <c r="AR54" s="175" t="str">
        <f>IF(AR53="","",VLOOKUP(AR53,'シフト記号表（勤務時間帯）'!$C$6:$K$35,9,FALSE))</f>
        <v/>
      </c>
      <c r="AS54" s="175" t="str">
        <f>IF(AS53="","",VLOOKUP(AS53,'シフト記号表（勤務時間帯）'!$C$6:$K$35,9,FALSE))</f>
        <v/>
      </c>
      <c r="AT54" s="176" t="str">
        <f>IF(AT53="","",VLOOKUP(AT53,'シフト記号表（勤務時間帯）'!$C$6:$K$35,9,FALSE))</f>
        <v/>
      </c>
      <c r="AU54" s="174" t="str">
        <f>IF(AU53="","",VLOOKUP(AU53,'シフト記号表（勤務時間帯）'!$C$6:$K$35,9,FALSE))</f>
        <v/>
      </c>
      <c r="AV54" s="175" t="str">
        <f>IF(AV53="","",VLOOKUP(AV53,'シフト記号表（勤務時間帯）'!$C$6:$K$35,9,FALSE))</f>
        <v/>
      </c>
      <c r="AW54" s="175" t="str">
        <f>IF(AW53="","",VLOOKUP(AW53,'シフト記号表（勤務時間帯）'!$C$6:$K$35,9,FALSE))</f>
        <v/>
      </c>
      <c r="AX54" s="229">
        <f>IF($BB$4="４週",SUM(S54:AT54),IF($BB$4="暦月",SUM(S54:AW54),""))</f>
        <v>0</v>
      </c>
      <c r="AY54" s="230"/>
      <c r="AZ54" s="231">
        <f>IF($BB$4="４週",AX54/4,IF($BB$4="暦月",'療養通所（1枚版）'!AX54/('療養通所（1枚版）'!$BB$9/7),""))</f>
        <v>0</v>
      </c>
      <c r="BA54" s="232"/>
      <c r="BB54" s="207"/>
      <c r="BC54" s="208"/>
      <c r="BD54" s="208"/>
      <c r="BE54" s="208"/>
      <c r="BF54" s="209"/>
    </row>
    <row r="55" spans="2:58" ht="20.25" customHeight="1" x14ac:dyDescent="0.4">
      <c r="B55" s="310"/>
      <c r="C55" s="358"/>
      <c r="D55" s="359"/>
      <c r="E55" s="360"/>
      <c r="F55" s="84">
        <f>C53</f>
        <v>0</v>
      </c>
      <c r="G55" s="341"/>
      <c r="H55" s="325"/>
      <c r="I55" s="326"/>
      <c r="J55" s="326"/>
      <c r="K55" s="327"/>
      <c r="L55" s="346"/>
      <c r="M55" s="347"/>
      <c r="N55" s="347"/>
      <c r="O55" s="348"/>
      <c r="P55" s="197" t="s">
        <v>45</v>
      </c>
      <c r="Q55" s="198"/>
      <c r="R55" s="199"/>
      <c r="S55" s="177" t="str">
        <f>IF(S53="","",VLOOKUP(S53,'シフト記号表（勤務時間帯）'!$C$6:$S$35,17,FALSE))</f>
        <v/>
      </c>
      <c r="T55" s="178" t="str">
        <f>IF(T53="","",VLOOKUP(T53,'シフト記号表（勤務時間帯）'!$C$6:$S$35,17,FALSE))</f>
        <v/>
      </c>
      <c r="U55" s="178" t="str">
        <f>IF(U53="","",VLOOKUP(U53,'シフト記号表（勤務時間帯）'!$C$6:$S$35,17,FALSE))</f>
        <v/>
      </c>
      <c r="V55" s="178" t="str">
        <f>IF(V53="","",VLOOKUP(V53,'シフト記号表（勤務時間帯）'!$C$6:$S$35,17,FALSE))</f>
        <v/>
      </c>
      <c r="W55" s="178" t="str">
        <f>IF(W53="","",VLOOKUP(W53,'シフト記号表（勤務時間帯）'!$C$6:$S$35,17,FALSE))</f>
        <v/>
      </c>
      <c r="X55" s="178" t="str">
        <f>IF(X53="","",VLOOKUP(X53,'シフト記号表（勤務時間帯）'!$C$6:$S$35,17,FALSE))</f>
        <v/>
      </c>
      <c r="Y55" s="179" t="str">
        <f>IF(Y53="","",VLOOKUP(Y53,'シフト記号表（勤務時間帯）'!$C$6:$S$35,17,FALSE))</f>
        <v/>
      </c>
      <c r="Z55" s="177" t="str">
        <f>IF(Z53="","",VLOOKUP(Z53,'シフト記号表（勤務時間帯）'!$C$6:$S$35,17,FALSE))</f>
        <v/>
      </c>
      <c r="AA55" s="178" t="str">
        <f>IF(AA53="","",VLOOKUP(AA53,'シフト記号表（勤務時間帯）'!$C$6:$S$35,17,FALSE))</f>
        <v/>
      </c>
      <c r="AB55" s="178" t="str">
        <f>IF(AB53="","",VLOOKUP(AB53,'シフト記号表（勤務時間帯）'!$C$6:$S$35,17,FALSE))</f>
        <v/>
      </c>
      <c r="AC55" s="178" t="str">
        <f>IF(AC53="","",VLOOKUP(AC53,'シフト記号表（勤務時間帯）'!$C$6:$S$35,17,FALSE))</f>
        <v/>
      </c>
      <c r="AD55" s="178" t="str">
        <f>IF(AD53="","",VLOOKUP(AD53,'シフト記号表（勤務時間帯）'!$C$6:$S$35,17,FALSE))</f>
        <v/>
      </c>
      <c r="AE55" s="178" t="str">
        <f>IF(AE53="","",VLOOKUP(AE53,'シフト記号表（勤務時間帯）'!$C$6:$S$35,17,FALSE))</f>
        <v/>
      </c>
      <c r="AF55" s="179" t="str">
        <f>IF(AF53="","",VLOOKUP(AF53,'シフト記号表（勤務時間帯）'!$C$6:$S$35,17,FALSE))</f>
        <v/>
      </c>
      <c r="AG55" s="177" t="str">
        <f>IF(AG53="","",VLOOKUP(AG53,'シフト記号表（勤務時間帯）'!$C$6:$S$35,17,FALSE))</f>
        <v/>
      </c>
      <c r="AH55" s="178" t="str">
        <f>IF(AH53="","",VLOOKUP(AH53,'シフト記号表（勤務時間帯）'!$C$6:$S$35,17,FALSE))</f>
        <v/>
      </c>
      <c r="AI55" s="178" t="str">
        <f>IF(AI53="","",VLOOKUP(AI53,'シフト記号表（勤務時間帯）'!$C$6:$S$35,17,FALSE))</f>
        <v/>
      </c>
      <c r="AJ55" s="178" t="str">
        <f>IF(AJ53="","",VLOOKUP(AJ53,'シフト記号表（勤務時間帯）'!$C$6:$S$35,17,FALSE))</f>
        <v/>
      </c>
      <c r="AK55" s="178" t="str">
        <f>IF(AK53="","",VLOOKUP(AK53,'シフト記号表（勤務時間帯）'!$C$6:$S$35,17,FALSE))</f>
        <v/>
      </c>
      <c r="AL55" s="178" t="str">
        <f>IF(AL53="","",VLOOKUP(AL53,'シフト記号表（勤務時間帯）'!$C$6:$S$35,17,FALSE))</f>
        <v/>
      </c>
      <c r="AM55" s="179" t="str">
        <f>IF(AM53="","",VLOOKUP(AM53,'シフト記号表（勤務時間帯）'!$C$6:$S$35,17,FALSE))</f>
        <v/>
      </c>
      <c r="AN55" s="177" t="str">
        <f>IF(AN53="","",VLOOKUP(AN53,'シフト記号表（勤務時間帯）'!$C$6:$S$35,17,FALSE))</f>
        <v/>
      </c>
      <c r="AO55" s="178" t="str">
        <f>IF(AO53="","",VLOOKUP(AO53,'シフト記号表（勤務時間帯）'!$C$6:$S$35,17,FALSE))</f>
        <v/>
      </c>
      <c r="AP55" s="178" t="str">
        <f>IF(AP53="","",VLOOKUP(AP53,'シフト記号表（勤務時間帯）'!$C$6:$S$35,17,FALSE))</f>
        <v/>
      </c>
      <c r="AQ55" s="178" t="str">
        <f>IF(AQ53="","",VLOOKUP(AQ53,'シフト記号表（勤務時間帯）'!$C$6:$S$35,17,FALSE))</f>
        <v/>
      </c>
      <c r="AR55" s="178" t="str">
        <f>IF(AR53="","",VLOOKUP(AR53,'シフト記号表（勤務時間帯）'!$C$6:$S$35,17,FALSE))</f>
        <v/>
      </c>
      <c r="AS55" s="178" t="str">
        <f>IF(AS53="","",VLOOKUP(AS53,'シフト記号表（勤務時間帯）'!$C$6:$S$35,17,FALSE))</f>
        <v/>
      </c>
      <c r="AT55" s="179" t="str">
        <f>IF(AT53="","",VLOOKUP(AT53,'シフト記号表（勤務時間帯）'!$C$6:$S$35,17,FALSE))</f>
        <v/>
      </c>
      <c r="AU55" s="177" t="str">
        <f>IF(AU53="","",VLOOKUP(AU53,'シフト記号表（勤務時間帯）'!$C$6:$S$35,17,FALSE))</f>
        <v/>
      </c>
      <c r="AV55" s="178" t="str">
        <f>IF(AV53="","",VLOOKUP(AV53,'シフト記号表（勤務時間帯）'!$C$6:$S$35,17,FALSE))</f>
        <v/>
      </c>
      <c r="AW55" s="178" t="str">
        <f>IF(AW53="","",VLOOKUP(AW53,'シフト記号表（勤務時間帯）'!$C$6:$S$35,17,FALSE))</f>
        <v/>
      </c>
      <c r="AX55" s="200">
        <f>IF($BB$4="４週",SUM(S55:AT55),IF($BB$4="暦月",SUM(S55:AW55),""))</f>
        <v>0</v>
      </c>
      <c r="AY55" s="201"/>
      <c r="AZ55" s="202">
        <f>IF($BB$4="４週",AX55/4,IF($BB$4="暦月",'療養通所（1枚版）'!AX55/('療養通所（1枚版）'!$BB$9/7),""))</f>
        <v>0</v>
      </c>
      <c r="BA55" s="203"/>
      <c r="BB55" s="210"/>
      <c r="BC55" s="211"/>
      <c r="BD55" s="211"/>
      <c r="BE55" s="211"/>
      <c r="BF55" s="212"/>
    </row>
    <row r="56" spans="2:58" ht="20.25" customHeight="1" x14ac:dyDescent="0.4">
      <c r="B56" s="310">
        <f>B53+1</f>
        <v>12</v>
      </c>
      <c r="C56" s="352"/>
      <c r="D56" s="353"/>
      <c r="E56" s="354"/>
      <c r="F56" s="86"/>
      <c r="G56" s="340"/>
      <c r="H56" s="342"/>
      <c r="I56" s="326"/>
      <c r="J56" s="326"/>
      <c r="K56" s="327"/>
      <c r="L56" s="343"/>
      <c r="M56" s="344"/>
      <c r="N56" s="344"/>
      <c r="O56" s="345"/>
      <c r="P56" s="349" t="s">
        <v>44</v>
      </c>
      <c r="Q56" s="350"/>
      <c r="R56" s="351"/>
      <c r="S56" s="103"/>
      <c r="T56" s="104"/>
      <c r="U56" s="104"/>
      <c r="V56" s="104"/>
      <c r="W56" s="104"/>
      <c r="X56" s="104"/>
      <c r="Y56" s="105"/>
      <c r="Z56" s="103"/>
      <c r="AA56" s="104"/>
      <c r="AB56" s="104"/>
      <c r="AC56" s="104"/>
      <c r="AD56" s="104"/>
      <c r="AE56" s="104"/>
      <c r="AF56" s="105"/>
      <c r="AG56" s="103"/>
      <c r="AH56" s="104"/>
      <c r="AI56" s="104"/>
      <c r="AJ56" s="104"/>
      <c r="AK56" s="104"/>
      <c r="AL56" s="104"/>
      <c r="AM56" s="105"/>
      <c r="AN56" s="103"/>
      <c r="AO56" s="104"/>
      <c r="AP56" s="104"/>
      <c r="AQ56" s="104"/>
      <c r="AR56" s="104"/>
      <c r="AS56" s="104"/>
      <c r="AT56" s="105"/>
      <c r="AU56" s="103"/>
      <c r="AV56" s="104"/>
      <c r="AW56" s="104"/>
      <c r="AX56" s="213"/>
      <c r="AY56" s="214"/>
      <c r="AZ56" s="215"/>
      <c r="BA56" s="216"/>
      <c r="BB56" s="369"/>
      <c r="BC56" s="344"/>
      <c r="BD56" s="344"/>
      <c r="BE56" s="344"/>
      <c r="BF56" s="345"/>
    </row>
    <row r="57" spans="2:58" ht="20.25" customHeight="1" x14ac:dyDescent="0.4">
      <c r="B57" s="310"/>
      <c r="C57" s="355"/>
      <c r="D57" s="356"/>
      <c r="E57" s="357"/>
      <c r="F57" s="84"/>
      <c r="G57" s="321"/>
      <c r="H57" s="325"/>
      <c r="I57" s="326"/>
      <c r="J57" s="326"/>
      <c r="K57" s="327"/>
      <c r="L57" s="331"/>
      <c r="M57" s="332"/>
      <c r="N57" s="332"/>
      <c r="O57" s="333"/>
      <c r="P57" s="217" t="s">
        <v>15</v>
      </c>
      <c r="Q57" s="218"/>
      <c r="R57" s="219"/>
      <c r="S57" s="174" t="str">
        <f>IF(S56="","",VLOOKUP(S56,'シフト記号表（勤務時間帯）'!$C$6:$K$35,9,FALSE))</f>
        <v/>
      </c>
      <c r="T57" s="175" t="str">
        <f>IF(T56="","",VLOOKUP(T56,'シフト記号表（勤務時間帯）'!$C$6:$K$35,9,FALSE))</f>
        <v/>
      </c>
      <c r="U57" s="175" t="str">
        <f>IF(U56="","",VLOOKUP(U56,'シフト記号表（勤務時間帯）'!$C$6:$K$35,9,FALSE))</f>
        <v/>
      </c>
      <c r="V57" s="175" t="str">
        <f>IF(V56="","",VLOOKUP(V56,'シフト記号表（勤務時間帯）'!$C$6:$K$35,9,FALSE))</f>
        <v/>
      </c>
      <c r="W57" s="175" t="str">
        <f>IF(W56="","",VLOOKUP(W56,'シフト記号表（勤務時間帯）'!$C$6:$K$35,9,FALSE))</f>
        <v/>
      </c>
      <c r="X57" s="175" t="str">
        <f>IF(X56="","",VLOOKUP(X56,'シフト記号表（勤務時間帯）'!$C$6:$K$35,9,FALSE))</f>
        <v/>
      </c>
      <c r="Y57" s="176" t="str">
        <f>IF(Y56="","",VLOOKUP(Y56,'シフト記号表（勤務時間帯）'!$C$6:$K$35,9,FALSE))</f>
        <v/>
      </c>
      <c r="Z57" s="174" t="str">
        <f>IF(Z56="","",VLOOKUP(Z56,'シフト記号表（勤務時間帯）'!$C$6:$K$35,9,FALSE))</f>
        <v/>
      </c>
      <c r="AA57" s="175" t="str">
        <f>IF(AA56="","",VLOOKUP(AA56,'シフト記号表（勤務時間帯）'!$C$6:$K$35,9,FALSE))</f>
        <v/>
      </c>
      <c r="AB57" s="175" t="str">
        <f>IF(AB56="","",VLOOKUP(AB56,'シフト記号表（勤務時間帯）'!$C$6:$K$35,9,FALSE))</f>
        <v/>
      </c>
      <c r="AC57" s="175" t="str">
        <f>IF(AC56="","",VLOOKUP(AC56,'シフト記号表（勤務時間帯）'!$C$6:$K$35,9,FALSE))</f>
        <v/>
      </c>
      <c r="AD57" s="175" t="str">
        <f>IF(AD56="","",VLOOKUP(AD56,'シフト記号表（勤務時間帯）'!$C$6:$K$35,9,FALSE))</f>
        <v/>
      </c>
      <c r="AE57" s="175" t="str">
        <f>IF(AE56="","",VLOOKUP(AE56,'シフト記号表（勤務時間帯）'!$C$6:$K$35,9,FALSE))</f>
        <v/>
      </c>
      <c r="AF57" s="176" t="str">
        <f>IF(AF56="","",VLOOKUP(AF56,'シフト記号表（勤務時間帯）'!$C$6:$K$35,9,FALSE))</f>
        <v/>
      </c>
      <c r="AG57" s="174" t="str">
        <f>IF(AG56="","",VLOOKUP(AG56,'シフト記号表（勤務時間帯）'!$C$6:$K$35,9,FALSE))</f>
        <v/>
      </c>
      <c r="AH57" s="175" t="str">
        <f>IF(AH56="","",VLOOKUP(AH56,'シフト記号表（勤務時間帯）'!$C$6:$K$35,9,FALSE))</f>
        <v/>
      </c>
      <c r="AI57" s="175" t="str">
        <f>IF(AI56="","",VLOOKUP(AI56,'シフト記号表（勤務時間帯）'!$C$6:$K$35,9,FALSE))</f>
        <v/>
      </c>
      <c r="AJ57" s="175" t="str">
        <f>IF(AJ56="","",VLOOKUP(AJ56,'シフト記号表（勤務時間帯）'!$C$6:$K$35,9,FALSE))</f>
        <v/>
      </c>
      <c r="AK57" s="175" t="str">
        <f>IF(AK56="","",VLOOKUP(AK56,'シフト記号表（勤務時間帯）'!$C$6:$K$35,9,FALSE))</f>
        <v/>
      </c>
      <c r="AL57" s="175" t="str">
        <f>IF(AL56="","",VLOOKUP(AL56,'シフト記号表（勤務時間帯）'!$C$6:$K$35,9,FALSE))</f>
        <v/>
      </c>
      <c r="AM57" s="176" t="str">
        <f>IF(AM56="","",VLOOKUP(AM56,'シフト記号表（勤務時間帯）'!$C$6:$K$35,9,FALSE))</f>
        <v/>
      </c>
      <c r="AN57" s="174" t="str">
        <f>IF(AN56="","",VLOOKUP(AN56,'シフト記号表（勤務時間帯）'!$C$6:$K$35,9,FALSE))</f>
        <v/>
      </c>
      <c r="AO57" s="175" t="str">
        <f>IF(AO56="","",VLOOKUP(AO56,'シフト記号表（勤務時間帯）'!$C$6:$K$35,9,FALSE))</f>
        <v/>
      </c>
      <c r="AP57" s="175" t="str">
        <f>IF(AP56="","",VLOOKUP(AP56,'シフト記号表（勤務時間帯）'!$C$6:$K$35,9,FALSE))</f>
        <v/>
      </c>
      <c r="AQ57" s="175" t="str">
        <f>IF(AQ56="","",VLOOKUP(AQ56,'シフト記号表（勤務時間帯）'!$C$6:$K$35,9,FALSE))</f>
        <v/>
      </c>
      <c r="AR57" s="175" t="str">
        <f>IF(AR56="","",VLOOKUP(AR56,'シフト記号表（勤務時間帯）'!$C$6:$K$35,9,FALSE))</f>
        <v/>
      </c>
      <c r="AS57" s="175" t="str">
        <f>IF(AS56="","",VLOOKUP(AS56,'シフト記号表（勤務時間帯）'!$C$6:$K$35,9,FALSE))</f>
        <v/>
      </c>
      <c r="AT57" s="176" t="str">
        <f>IF(AT56="","",VLOOKUP(AT56,'シフト記号表（勤務時間帯）'!$C$6:$K$35,9,FALSE))</f>
        <v/>
      </c>
      <c r="AU57" s="174" t="str">
        <f>IF(AU56="","",VLOOKUP(AU56,'シフト記号表（勤務時間帯）'!$C$6:$K$35,9,FALSE))</f>
        <v/>
      </c>
      <c r="AV57" s="175" t="str">
        <f>IF(AV56="","",VLOOKUP(AV56,'シフト記号表（勤務時間帯）'!$C$6:$K$35,9,FALSE))</f>
        <v/>
      </c>
      <c r="AW57" s="175" t="str">
        <f>IF(AW56="","",VLOOKUP(AW56,'シフト記号表（勤務時間帯）'!$C$6:$K$35,9,FALSE))</f>
        <v/>
      </c>
      <c r="AX57" s="229">
        <f>IF($BB$4="４週",SUM(S57:AT57),IF($BB$4="暦月",SUM(S57:AW57),""))</f>
        <v>0</v>
      </c>
      <c r="AY57" s="230"/>
      <c r="AZ57" s="231">
        <f>IF($BB$4="４週",AX57/4,IF($BB$4="暦月",'療養通所（1枚版）'!AX57/('療養通所（1枚版）'!$BB$9/7),""))</f>
        <v>0</v>
      </c>
      <c r="BA57" s="232"/>
      <c r="BB57" s="370"/>
      <c r="BC57" s="332"/>
      <c r="BD57" s="332"/>
      <c r="BE57" s="332"/>
      <c r="BF57" s="333"/>
    </row>
    <row r="58" spans="2:58" ht="20.25" customHeight="1" x14ac:dyDescent="0.4">
      <c r="B58" s="310"/>
      <c r="C58" s="358"/>
      <c r="D58" s="359"/>
      <c r="E58" s="360"/>
      <c r="F58" s="84">
        <f>C56</f>
        <v>0</v>
      </c>
      <c r="G58" s="341"/>
      <c r="H58" s="325"/>
      <c r="I58" s="326"/>
      <c r="J58" s="326"/>
      <c r="K58" s="327"/>
      <c r="L58" s="346"/>
      <c r="M58" s="347"/>
      <c r="N58" s="347"/>
      <c r="O58" s="348"/>
      <c r="P58" s="197" t="s">
        <v>45</v>
      </c>
      <c r="Q58" s="198"/>
      <c r="R58" s="199"/>
      <c r="S58" s="177" t="str">
        <f>IF(S56="","",VLOOKUP(S56,'シフト記号表（勤務時間帯）'!$C$6:$S$35,17,FALSE))</f>
        <v/>
      </c>
      <c r="T58" s="178" t="str">
        <f>IF(T56="","",VLOOKUP(T56,'シフト記号表（勤務時間帯）'!$C$6:$S$35,17,FALSE))</f>
        <v/>
      </c>
      <c r="U58" s="178" t="str">
        <f>IF(U56="","",VLOOKUP(U56,'シフト記号表（勤務時間帯）'!$C$6:$S$35,17,FALSE))</f>
        <v/>
      </c>
      <c r="V58" s="178" t="str">
        <f>IF(V56="","",VLOOKUP(V56,'シフト記号表（勤務時間帯）'!$C$6:$S$35,17,FALSE))</f>
        <v/>
      </c>
      <c r="W58" s="178" t="str">
        <f>IF(W56="","",VLOOKUP(W56,'シフト記号表（勤務時間帯）'!$C$6:$S$35,17,FALSE))</f>
        <v/>
      </c>
      <c r="X58" s="178" t="str">
        <f>IF(X56="","",VLOOKUP(X56,'シフト記号表（勤務時間帯）'!$C$6:$S$35,17,FALSE))</f>
        <v/>
      </c>
      <c r="Y58" s="179" t="str">
        <f>IF(Y56="","",VLOOKUP(Y56,'シフト記号表（勤務時間帯）'!$C$6:$S$35,17,FALSE))</f>
        <v/>
      </c>
      <c r="Z58" s="177" t="str">
        <f>IF(Z56="","",VLOOKUP(Z56,'シフト記号表（勤務時間帯）'!$C$6:$S$35,17,FALSE))</f>
        <v/>
      </c>
      <c r="AA58" s="178" t="str">
        <f>IF(AA56="","",VLOOKUP(AA56,'シフト記号表（勤務時間帯）'!$C$6:$S$35,17,FALSE))</f>
        <v/>
      </c>
      <c r="AB58" s="178" t="str">
        <f>IF(AB56="","",VLOOKUP(AB56,'シフト記号表（勤務時間帯）'!$C$6:$S$35,17,FALSE))</f>
        <v/>
      </c>
      <c r="AC58" s="178" t="str">
        <f>IF(AC56="","",VLOOKUP(AC56,'シフト記号表（勤務時間帯）'!$C$6:$S$35,17,FALSE))</f>
        <v/>
      </c>
      <c r="AD58" s="178" t="str">
        <f>IF(AD56="","",VLOOKUP(AD56,'シフト記号表（勤務時間帯）'!$C$6:$S$35,17,FALSE))</f>
        <v/>
      </c>
      <c r="AE58" s="178" t="str">
        <f>IF(AE56="","",VLOOKUP(AE56,'シフト記号表（勤務時間帯）'!$C$6:$S$35,17,FALSE))</f>
        <v/>
      </c>
      <c r="AF58" s="179" t="str">
        <f>IF(AF56="","",VLOOKUP(AF56,'シフト記号表（勤務時間帯）'!$C$6:$S$35,17,FALSE))</f>
        <v/>
      </c>
      <c r="AG58" s="177" t="str">
        <f>IF(AG56="","",VLOOKUP(AG56,'シフト記号表（勤務時間帯）'!$C$6:$S$35,17,FALSE))</f>
        <v/>
      </c>
      <c r="AH58" s="178" t="str">
        <f>IF(AH56="","",VLOOKUP(AH56,'シフト記号表（勤務時間帯）'!$C$6:$S$35,17,FALSE))</f>
        <v/>
      </c>
      <c r="AI58" s="178" t="str">
        <f>IF(AI56="","",VLOOKUP(AI56,'シフト記号表（勤務時間帯）'!$C$6:$S$35,17,FALSE))</f>
        <v/>
      </c>
      <c r="AJ58" s="178" t="str">
        <f>IF(AJ56="","",VLOOKUP(AJ56,'シフト記号表（勤務時間帯）'!$C$6:$S$35,17,FALSE))</f>
        <v/>
      </c>
      <c r="AK58" s="178" t="str">
        <f>IF(AK56="","",VLOOKUP(AK56,'シフト記号表（勤務時間帯）'!$C$6:$S$35,17,FALSE))</f>
        <v/>
      </c>
      <c r="AL58" s="178" t="str">
        <f>IF(AL56="","",VLOOKUP(AL56,'シフト記号表（勤務時間帯）'!$C$6:$S$35,17,FALSE))</f>
        <v/>
      </c>
      <c r="AM58" s="179" t="str">
        <f>IF(AM56="","",VLOOKUP(AM56,'シフト記号表（勤務時間帯）'!$C$6:$S$35,17,FALSE))</f>
        <v/>
      </c>
      <c r="AN58" s="177" t="str">
        <f>IF(AN56="","",VLOOKUP(AN56,'シフト記号表（勤務時間帯）'!$C$6:$S$35,17,FALSE))</f>
        <v/>
      </c>
      <c r="AO58" s="178" t="str">
        <f>IF(AO56="","",VLOOKUP(AO56,'シフト記号表（勤務時間帯）'!$C$6:$S$35,17,FALSE))</f>
        <v/>
      </c>
      <c r="AP58" s="178" t="str">
        <f>IF(AP56="","",VLOOKUP(AP56,'シフト記号表（勤務時間帯）'!$C$6:$S$35,17,FALSE))</f>
        <v/>
      </c>
      <c r="AQ58" s="178" t="str">
        <f>IF(AQ56="","",VLOOKUP(AQ56,'シフト記号表（勤務時間帯）'!$C$6:$S$35,17,FALSE))</f>
        <v/>
      </c>
      <c r="AR58" s="178" t="str">
        <f>IF(AR56="","",VLOOKUP(AR56,'シフト記号表（勤務時間帯）'!$C$6:$S$35,17,FALSE))</f>
        <v/>
      </c>
      <c r="AS58" s="178" t="str">
        <f>IF(AS56="","",VLOOKUP(AS56,'シフト記号表（勤務時間帯）'!$C$6:$S$35,17,FALSE))</f>
        <v/>
      </c>
      <c r="AT58" s="179" t="str">
        <f>IF(AT56="","",VLOOKUP(AT56,'シフト記号表（勤務時間帯）'!$C$6:$S$35,17,FALSE))</f>
        <v/>
      </c>
      <c r="AU58" s="177" t="str">
        <f>IF(AU56="","",VLOOKUP(AU56,'シフト記号表（勤務時間帯）'!$C$6:$S$35,17,FALSE))</f>
        <v/>
      </c>
      <c r="AV58" s="178" t="str">
        <f>IF(AV56="","",VLOOKUP(AV56,'シフト記号表（勤務時間帯）'!$C$6:$S$35,17,FALSE))</f>
        <v/>
      </c>
      <c r="AW58" s="178" t="str">
        <f>IF(AW56="","",VLOOKUP(AW56,'シフト記号表（勤務時間帯）'!$C$6:$S$35,17,FALSE))</f>
        <v/>
      </c>
      <c r="AX58" s="200">
        <f>IF($BB$4="４週",SUM(S58:AT58),IF($BB$4="暦月",SUM(S58:AW58),""))</f>
        <v>0</v>
      </c>
      <c r="AY58" s="201"/>
      <c r="AZ58" s="202">
        <f>IF($BB$4="４週",AX58/4,IF($BB$4="暦月",'療養通所（1枚版）'!AX58/('療養通所（1枚版）'!$BB$9/7),""))</f>
        <v>0</v>
      </c>
      <c r="BA58" s="203"/>
      <c r="BB58" s="371"/>
      <c r="BC58" s="347"/>
      <c r="BD58" s="347"/>
      <c r="BE58" s="347"/>
      <c r="BF58" s="348"/>
    </row>
    <row r="59" spans="2:58" ht="20.25" customHeight="1" x14ac:dyDescent="0.4">
      <c r="B59" s="310">
        <f>B56+1</f>
        <v>13</v>
      </c>
      <c r="C59" s="352"/>
      <c r="D59" s="353"/>
      <c r="E59" s="354"/>
      <c r="F59" s="86"/>
      <c r="G59" s="340"/>
      <c r="H59" s="342"/>
      <c r="I59" s="326"/>
      <c r="J59" s="326"/>
      <c r="K59" s="327"/>
      <c r="L59" s="343"/>
      <c r="M59" s="344"/>
      <c r="N59" s="344"/>
      <c r="O59" s="345"/>
      <c r="P59" s="349" t="s">
        <v>44</v>
      </c>
      <c r="Q59" s="350"/>
      <c r="R59" s="351"/>
      <c r="S59" s="103"/>
      <c r="T59" s="104"/>
      <c r="U59" s="104"/>
      <c r="V59" s="104"/>
      <c r="W59" s="104"/>
      <c r="X59" s="104"/>
      <c r="Y59" s="105"/>
      <c r="Z59" s="103"/>
      <c r="AA59" s="104"/>
      <c r="AB59" s="104"/>
      <c r="AC59" s="104"/>
      <c r="AD59" s="104"/>
      <c r="AE59" s="104"/>
      <c r="AF59" s="105"/>
      <c r="AG59" s="103"/>
      <c r="AH59" s="104"/>
      <c r="AI59" s="104"/>
      <c r="AJ59" s="104"/>
      <c r="AK59" s="104"/>
      <c r="AL59" s="104"/>
      <c r="AM59" s="105"/>
      <c r="AN59" s="103"/>
      <c r="AO59" s="104"/>
      <c r="AP59" s="104"/>
      <c r="AQ59" s="104"/>
      <c r="AR59" s="104"/>
      <c r="AS59" s="104"/>
      <c r="AT59" s="105"/>
      <c r="AU59" s="103"/>
      <c r="AV59" s="104"/>
      <c r="AW59" s="104"/>
      <c r="AX59" s="213"/>
      <c r="AY59" s="214"/>
      <c r="AZ59" s="215"/>
      <c r="BA59" s="216"/>
      <c r="BB59" s="369"/>
      <c r="BC59" s="344"/>
      <c r="BD59" s="344"/>
      <c r="BE59" s="344"/>
      <c r="BF59" s="345"/>
    </row>
    <row r="60" spans="2:58" ht="20.25" customHeight="1" x14ac:dyDescent="0.4">
      <c r="B60" s="310"/>
      <c r="C60" s="355"/>
      <c r="D60" s="356"/>
      <c r="E60" s="357"/>
      <c r="F60" s="84"/>
      <c r="G60" s="321"/>
      <c r="H60" s="325"/>
      <c r="I60" s="326"/>
      <c r="J60" s="326"/>
      <c r="K60" s="327"/>
      <c r="L60" s="331"/>
      <c r="M60" s="332"/>
      <c r="N60" s="332"/>
      <c r="O60" s="333"/>
      <c r="P60" s="217" t="s">
        <v>15</v>
      </c>
      <c r="Q60" s="218"/>
      <c r="R60" s="219"/>
      <c r="S60" s="174" t="str">
        <f>IF(S59="","",VLOOKUP(S59,'シフト記号表（勤務時間帯）'!$C$6:$K$35,9,FALSE))</f>
        <v/>
      </c>
      <c r="T60" s="175" t="str">
        <f>IF(T59="","",VLOOKUP(T59,'シフト記号表（勤務時間帯）'!$C$6:$K$35,9,FALSE))</f>
        <v/>
      </c>
      <c r="U60" s="175" t="str">
        <f>IF(U59="","",VLOOKUP(U59,'シフト記号表（勤務時間帯）'!$C$6:$K$35,9,FALSE))</f>
        <v/>
      </c>
      <c r="V60" s="175" t="str">
        <f>IF(V59="","",VLOOKUP(V59,'シフト記号表（勤務時間帯）'!$C$6:$K$35,9,FALSE))</f>
        <v/>
      </c>
      <c r="W60" s="175" t="str">
        <f>IF(W59="","",VLOOKUP(W59,'シフト記号表（勤務時間帯）'!$C$6:$K$35,9,FALSE))</f>
        <v/>
      </c>
      <c r="X60" s="175" t="str">
        <f>IF(X59="","",VLOOKUP(X59,'シフト記号表（勤務時間帯）'!$C$6:$K$35,9,FALSE))</f>
        <v/>
      </c>
      <c r="Y60" s="176" t="str">
        <f>IF(Y59="","",VLOOKUP(Y59,'シフト記号表（勤務時間帯）'!$C$6:$K$35,9,FALSE))</f>
        <v/>
      </c>
      <c r="Z60" s="174" t="str">
        <f>IF(Z59="","",VLOOKUP(Z59,'シフト記号表（勤務時間帯）'!$C$6:$K$35,9,FALSE))</f>
        <v/>
      </c>
      <c r="AA60" s="175" t="str">
        <f>IF(AA59="","",VLOOKUP(AA59,'シフト記号表（勤務時間帯）'!$C$6:$K$35,9,FALSE))</f>
        <v/>
      </c>
      <c r="AB60" s="175" t="str">
        <f>IF(AB59="","",VLOOKUP(AB59,'シフト記号表（勤務時間帯）'!$C$6:$K$35,9,FALSE))</f>
        <v/>
      </c>
      <c r="AC60" s="175" t="str">
        <f>IF(AC59="","",VLOOKUP(AC59,'シフト記号表（勤務時間帯）'!$C$6:$K$35,9,FALSE))</f>
        <v/>
      </c>
      <c r="AD60" s="175" t="str">
        <f>IF(AD59="","",VLOOKUP(AD59,'シフト記号表（勤務時間帯）'!$C$6:$K$35,9,FALSE))</f>
        <v/>
      </c>
      <c r="AE60" s="175" t="str">
        <f>IF(AE59="","",VLOOKUP(AE59,'シフト記号表（勤務時間帯）'!$C$6:$K$35,9,FALSE))</f>
        <v/>
      </c>
      <c r="AF60" s="176" t="str">
        <f>IF(AF59="","",VLOOKUP(AF59,'シフト記号表（勤務時間帯）'!$C$6:$K$35,9,FALSE))</f>
        <v/>
      </c>
      <c r="AG60" s="174" t="str">
        <f>IF(AG59="","",VLOOKUP(AG59,'シフト記号表（勤務時間帯）'!$C$6:$K$35,9,FALSE))</f>
        <v/>
      </c>
      <c r="AH60" s="175" t="str">
        <f>IF(AH59="","",VLOOKUP(AH59,'シフト記号表（勤務時間帯）'!$C$6:$K$35,9,FALSE))</f>
        <v/>
      </c>
      <c r="AI60" s="175" t="str">
        <f>IF(AI59="","",VLOOKUP(AI59,'シフト記号表（勤務時間帯）'!$C$6:$K$35,9,FALSE))</f>
        <v/>
      </c>
      <c r="AJ60" s="175" t="str">
        <f>IF(AJ59="","",VLOOKUP(AJ59,'シフト記号表（勤務時間帯）'!$C$6:$K$35,9,FALSE))</f>
        <v/>
      </c>
      <c r="AK60" s="175" t="str">
        <f>IF(AK59="","",VLOOKUP(AK59,'シフト記号表（勤務時間帯）'!$C$6:$K$35,9,FALSE))</f>
        <v/>
      </c>
      <c r="AL60" s="175" t="str">
        <f>IF(AL59="","",VLOOKUP(AL59,'シフト記号表（勤務時間帯）'!$C$6:$K$35,9,FALSE))</f>
        <v/>
      </c>
      <c r="AM60" s="176" t="str">
        <f>IF(AM59="","",VLOOKUP(AM59,'シフト記号表（勤務時間帯）'!$C$6:$K$35,9,FALSE))</f>
        <v/>
      </c>
      <c r="AN60" s="174" t="str">
        <f>IF(AN59="","",VLOOKUP(AN59,'シフト記号表（勤務時間帯）'!$C$6:$K$35,9,FALSE))</f>
        <v/>
      </c>
      <c r="AO60" s="175" t="str">
        <f>IF(AO59="","",VLOOKUP(AO59,'シフト記号表（勤務時間帯）'!$C$6:$K$35,9,FALSE))</f>
        <v/>
      </c>
      <c r="AP60" s="175" t="str">
        <f>IF(AP59="","",VLOOKUP(AP59,'シフト記号表（勤務時間帯）'!$C$6:$K$35,9,FALSE))</f>
        <v/>
      </c>
      <c r="AQ60" s="175" t="str">
        <f>IF(AQ59="","",VLOOKUP(AQ59,'シフト記号表（勤務時間帯）'!$C$6:$K$35,9,FALSE))</f>
        <v/>
      </c>
      <c r="AR60" s="175" t="str">
        <f>IF(AR59="","",VLOOKUP(AR59,'シフト記号表（勤務時間帯）'!$C$6:$K$35,9,FALSE))</f>
        <v/>
      </c>
      <c r="AS60" s="175" t="str">
        <f>IF(AS59="","",VLOOKUP(AS59,'シフト記号表（勤務時間帯）'!$C$6:$K$35,9,FALSE))</f>
        <v/>
      </c>
      <c r="AT60" s="176" t="str">
        <f>IF(AT59="","",VLOOKUP(AT59,'シフト記号表（勤務時間帯）'!$C$6:$K$35,9,FALSE))</f>
        <v/>
      </c>
      <c r="AU60" s="174" t="str">
        <f>IF(AU59="","",VLOOKUP(AU59,'シフト記号表（勤務時間帯）'!$C$6:$K$35,9,FALSE))</f>
        <v/>
      </c>
      <c r="AV60" s="175" t="str">
        <f>IF(AV59="","",VLOOKUP(AV59,'シフト記号表（勤務時間帯）'!$C$6:$K$35,9,FALSE))</f>
        <v/>
      </c>
      <c r="AW60" s="175" t="str">
        <f>IF(AW59="","",VLOOKUP(AW59,'シフト記号表（勤務時間帯）'!$C$6:$K$35,9,FALSE))</f>
        <v/>
      </c>
      <c r="AX60" s="229">
        <f>IF($BB$4="４週",SUM(S60:AT60),IF($BB$4="暦月",SUM(S60:AW60),""))</f>
        <v>0</v>
      </c>
      <c r="AY60" s="230"/>
      <c r="AZ60" s="231">
        <f>IF($BB$4="４週",AX60/4,IF($BB$4="暦月",'療養通所（1枚版）'!AX60/('療養通所（1枚版）'!$BB$9/7),""))</f>
        <v>0</v>
      </c>
      <c r="BA60" s="232"/>
      <c r="BB60" s="370"/>
      <c r="BC60" s="332"/>
      <c r="BD60" s="332"/>
      <c r="BE60" s="332"/>
      <c r="BF60" s="333"/>
    </row>
    <row r="61" spans="2:58" ht="20.25" customHeight="1" thickBot="1" x14ac:dyDescent="0.45">
      <c r="B61" s="361"/>
      <c r="C61" s="358"/>
      <c r="D61" s="359"/>
      <c r="E61" s="360"/>
      <c r="F61" s="87">
        <f>C59</f>
        <v>0</v>
      </c>
      <c r="G61" s="362"/>
      <c r="H61" s="363"/>
      <c r="I61" s="364"/>
      <c r="J61" s="364"/>
      <c r="K61" s="365"/>
      <c r="L61" s="366"/>
      <c r="M61" s="367"/>
      <c r="N61" s="367"/>
      <c r="O61" s="368"/>
      <c r="P61" s="398" t="s">
        <v>45</v>
      </c>
      <c r="Q61" s="399"/>
      <c r="R61" s="400"/>
      <c r="S61" s="177" t="str">
        <f>IF(S59="","",VLOOKUP(S59,'シフト記号表（勤務時間帯）'!$C$6:$S$35,17,FALSE))</f>
        <v/>
      </c>
      <c r="T61" s="178" t="str">
        <f>IF(T59="","",VLOOKUP(T59,'シフト記号表（勤務時間帯）'!$C$6:$S$35,17,FALSE))</f>
        <v/>
      </c>
      <c r="U61" s="178" t="str">
        <f>IF(U59="","",VLOOKUP(U59,'シフト記号表（勤務時間帯）'!$C$6:$S$35,17,FALSE))</f>
        <v/>
      </c>
      <c r="V61" s="178" t="str">
        <f>IF(V59="","",VLOOKUP(V59,'シフト記号表（勤務時間帯）'!$C$6:$S$35,17,FALSE))</f>
        <v/>
      </c>
      <c r="W61" s="178" t="str">
        <f>IF(W59="","",VLOOKUP(W59,'シフト記号表（勤務時間帯）'!$C$6:$S$35,17,FALSE))</f>
        <v/>
      </c>
      <c r="X61" s="178" t="str">
        <f>IF(X59="","",VLOOKUP(X59,'シフト記号表（勤務時間帯）'!$C$6:$S$35,17,FALSE))</f>
        <v/>
      </c>
      <c r="Y61" s="179" t="str">
        <f>IF(Y59="","",VLOOKUP(Y59,'シフト記号表（勤務時間帯）'!$C$6:$S$35,17,FALSE))</f>
        <v/>
      </c>
      <c r="Z61" s="177" t="str">
        <f>IF(Z59="","",VLOOKUP(Z59,'シフト記号表（勤務時間帯）'!$C$6:$S$35,17,FALSE))</f>
        <v/>
      </c>
      <c r="AA61" s="178" t="str">
        <f>IF(AA59="","",VLOOKUP(AA59,'シフト記号表（勤務時間帯）'!$C$6:$S$35,17,FALSE))</f>
        <v/>
      </c>
      <c r="AB61" s="178" t="str">
        <f>IF(AB59="","",VLOOKUP(AB59,'シフト記号表（勤務時間帯）'!$C$6:$S$35,17,FALSE))</f>
        <v/>
      </c>
      <c r="AC61" s="178" t="str">
        <f>IF(AC59="","",VLOOKUP(AC59,'シフト記号表（勤務時間帯）'!$C$6:$S$35,17,FALSE))</f>
        <v/>
      </c>
      <c r="AD61" s="178" t="str">
        <f>IF(AD59="","",VLOOKUP(AD59,'シフト記号表（勤務時間帯）'!$C$6:$S$35,17,FALSE))</f>
        <v/>
      </c>
      <c r="AE61" s="178" t="str">
        <f>IF(AE59="","",VLOOKUP(AE59,'シフト記号表（勤務時間帯）'!$C$6:$S$35,17,FALSE))</f>
        <v/>
      </c>
      <c r="AF61" s="179" t="str">
        <f>IF(AF59="","",VLOOKUP(AF59,'シフト記号表（勤務時間帯）'!$C$6:$S$35,17,FALSE))</f>
        <v/>
      </c>
      <c r="AG61" s="177" t="str">
        <f>IF(AG59="","",VLOOKUP(AG59,'シフト記号表（勤務時間帯）'!$C$6:$S$35,17,FALSE))</f>
        <v/>
      </c>
      <c r="AH61" s="178" t="str">
        <f>IF(AH59="","",VLOOKUP(AH59,'シフト記号表（勤務時間帯）'!$C$6:$S$35,17,FALSE))</f>
        <v/>
      </c>
      <c r="AI61" s="178" t="str">
        <f>IF(AI59="","",VLOOKUP(AI59,'シフト記号表（勤務時間帯）'!$C$6:$S$35,17,FALSE))</f>
        <v/>
      </c>
      <c r="AJ61" s="178" t="str">
        <f>IF(AJ59="","",VLOOKUP(AJ59,'シフト記号表（勤務時間帯）'!$C$6:$S$35,17,FALSE))</f>
        <v/>
      </c>
      <c r="AK61" s="178" t="str">
        <f>IF(AK59="","",VLOOKUP(AK59,'シフト記号表（勤務時間帯）'!$C$6:$S$35,17,FALSE))</f>
        <v/>
      </c>
      <c r="AL61" s="178" t="str">
        <f>IF(AL59="","",VLOOKUP(AL59,'シフト記号表（勤務時間帯）'!$C$6:$S$35,17,FALSE))</f>
        <v/>
      </c>
      <c r="AM61" s="179" t="str">
        <f>IF(AM59="","",VLOOKUP(AM59,'シフト記号表（勤務時間帯）'!$C$6:$S$35,17,FALSE))</f>
        <v/>
      </c>
      <c r="AN61" s="177" t="str">
        <f>IF(AN59="","",VLOOKUP(AN59,'シフト記号表（勤務時間帯）'!$C$6:$S$35,17,FALSE))</f>
        <v/>
      </c>
      <c r="AO61" s="178" t="str">
        <f>IF(AO59="","",VLOOKUP(AO59,'シフト記号表（勤務時間帯）'!$C$6:$S$35,17,FALSE))</f>
        <v/>
      </c>
      <c r="AP61" s="178" t="str">
        <f>IF(AP59="","",VLOOKUP(AP59,'シフト記号表（勤務時間帯）'!$C$6:$S$35,17,FALSE))</f>
        <v/>
      </c>
      <c r="AQ61" s="178" t="str">
        <f>IF(AQ59="","",VLOOKUP(AQ59,'シフト記号表（勤務時間帯）'!$C$6:$S$35,17,FALSE))</f>
        <v/>
      </c>
      <c r="AR61" s="178" t="str">
        <f>IF(AR59="","",VLOOKUP(AR59,'シフト記号表（勤務時間帯）'!$C$6:$S$35,17,FALSE))</f>
        <v/>
      </c>
      <c r="AS61" s="178" t="str">
        <f>IF(AS59="","",VLOOKUP(AS59,'シフト記号表（勤務時間帯）'!$C$6:$S$35,17,FALSE))</f>
        <v/>
      </c>
      <c r="AT61" s="179" t="str">
        <f>IF(AT59="","",VLOOKUP(AT59,'シフト記号表（勤務時間帯）'!$C$6:$S$35,17,FALSE))</f>
        <v/>
      </c>
      <c r="AU61" s="177" t="str">
        <f>IF(AU59="","",VLOOKUP(AU59,'シフト記号表（勤務時間帯）'!$C$6:$S$35,17,FALSE))</f>
        <v/>
      </c>
      <c r="AV61" s="178" t="str">
        <f>IF(AV59="","",VLOOKUP(AV59,'シフト記号表（勤務時間帯）'!$C$6:$S$35,17,FALSE))</f>
        <v/>
      </c>
      <c r="AW61" s="178" t="str">
        <f>IF(AW59="","",VLOOKUP(AW59,'シフト記号表（勤務時間帯）'!$C$6:$S$35,17,FALSE))</f>
        <v/>
      </c>
      <c r="AX61" s="200">
        <f>IF($BB$4="４週",SUM(S61:AT61),IF($BB$4="暦月",SUM(S61:AW61),""))</f>
        <v>0</v>
      </c>
      <c r="AY61" s="201"/>
      <c r="AZ61" s="202">
        <f>IF($BB$4="４週",AX61/4,IF($BB$4="暦月",'療養通所（1枚版）'!AX61/('療養通所（1枚版）'!$BB$9/7),""))</f>
        <v>0</v>
      </c>
      <c r="BA61" s="203"/>
      <c r="BB61" s="397"/>
      <c r="BC61" s="367"/>
      <c r="BD61" s="367"/>
      <c r="BE61" s="367"/>
      <c r="BF61" s="368"/>
    </row>
    <row r="62" spans="2:58" s="38" customFormat="1" ht="6" customHeight="1" thickBot="1" x14ac:dyDescent="0.45">
      <c r="B62" s="51"/>
      <c r="C62" s="49"/>
      <c r="D62" s="49"/>
      <c r="E62" s="49"/>
      <c r="F62" s="39"/>
      <c r="G62" s="39"/>
      <c r="H62" s="40"/>
      <c r="I62" s="40"/>
      <c r="J62" s="40"/>
      <c r="K62" s="40"/>
      <c r="L62" s="39"/>
      <c r="M62" s="39"/>
      <c r="N62" s="39"/>
      <c r="O62" s="39"/>
      <c r="P62" s="41"/>
      <c r="Q62" s="41"/>
      <c r="R62" s="41"/>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2"/>
      <c r="AY62" s="42"/>
      <c r="AZ62" s="42"/>
      <c r="BA62" s="42"/>
      <c r="BB62" s="39"/>
      <c r="BC62" s="39"/>
      <c r="BD62" s="39"/>
      <c r="BE62" s="39"/>
      <c r="BF62" s="43"/>
    </row>
    <row r="63" spans="2:58" ht="20.100000000000001" customHeight="1" x14ac:dyDescent="0.4">
      <c r="B63" s="188"/>
      <c r="C63" s="189"/>
      <c r="D63" s="189"/>
      <c r="E63" s="189"/>
      <c r="F63" s="145"/>
      <c r="G63" s="404" t="s">
        <v>150</v>
      </c>
      <c r="H63" s="404"/>
      <c r="I63" s="404"/>
      <c r="J63" s="404"/>
      <c r="K63" s="405"/>
      <c r="L63" s="183"/>
      <c r="M63" s="408" t="s">
        <v>5</v>
      </c>
      <c r="N63" s="409"/>
      <c r="O63" s="409"/>
      <c r="P63" s="409"/>
      <c r="Q63" s="409"/>
      <c r="R63" s="410"/>
      <c r="S63" s="194" t="str">
        <f t="shared" ref="S63:AH64" si="1">IF(SUMIF($F$23:$F$61, $M63, S$23:S$61)=0,"",SUMIF($F$23:$F$61, $M63, S$23:S$61))</f>
        <v/>
      </c>
      <c r="T63" s="195" t="str">
        <f t="shared" si="1"/>
        <v/>
      </c>
      <c r="U63" s="195" t="str">
        <f t="shared" si="1"/>
        <v/>
      </c>
      <c r="V63" s="195" t="str">
        <f t="shared" si="1"/>
        <v/>
      </c>
      <c r="W63" s="195" t="str">
        <f t="shared" si="1"/>
        <v/>
      </c>
      <c r="X63" s="195" t="str">
        <f t="shared" si="1"/>
        <v/>
      </c>
      <c r="Y63" s="196" t="str">
        <f t="shared" si="1"/>
        <v/>
      </c>
      <c r="Z63" s="194" t="str">
        <f t="shared" si="1"/>
        <v/>
      </c>
      <c r="AA63" s="195" t="str">
        <f t="shared" si="1"/>
        <v/>
      </c>
      <c r="AB63" s="195" t="str">
        <f t="shared" si="1"/>
        <v/>
      </c>
      <c r="AC63" s="195" t="str">
        <f t="shared" si="1"/>
        <v/>
      </c>
      <c r="AD63" s="195" t="str">
        <f t="shared" si="1"/>
        <v/>
      </c>
      <c r="AE63" s="195" t="str">
        <f t="shared" si="1"/>
        <v/>
      </c>
      <c r="AF63" s="196" t="str">
        <f t="shared" si="1"/>
        <v/>
      </c>
      <c r="AG63" s="194" t="str">
        <f t="shared" si="1"/>
        <v/>
      </c>
      <c r="AH63" s="195" t="str">
        <f t="shared" si="1"/>
        <v/>
      </c>
      <c r="AI63" s="195" t="str">
        <f t="shared" ref="AI63:AW64" si="2">IF(SUMIF($F$23:$F$61, $M63, AI$23:AI$61)=0,"",SUMIF($F$23:$F$61, $M63, AI$23:AI$61))</f>
        <v/>
      </c>
      <c r="AJ63" s="195" t="str">
        <f t="shared" si="2"/>
        <v/>
      </c>
      <c r="AK63" s="195" t="str">
        <f t="shared" si="2"/>
        <v/>
      </c>
      <c r="AL63" s="195" t="str">
        <f t="shared" si="2"/>
        <v/>
      </c>
      <c r="AM63" s="196" t="str">
        <f t="shared" si="2"/>
        <v/>
      </c>
      <c r="AN63" s="194" t="str">
        <f t="shared" si="2"/>
        <v/>
      </c>
      <c r="AO63" s="195" t="str">
        <f t="shared" si="2"/>
        <v/>
      </c>
      <c r="AP63" s="195" t="str">
        <f t="shared" si="2"/>
        <v/>
      </c>
      <c r="AQ63" s="195" t="str">
        <f t="shared" si="2"/>
        <v/>
      </c>
      <c r="AR63" s="195" t="str">
        <f t="shared" si="2"/>
        <v/>
      </c>
      <c r="AS63" s="195" t="str">
        <f t="shared" si="2"/>
        <v/>
      </c>
      <c r="AT63" s="196" t="str">
        <f t="shared" si="2"/>
        <v/>
      </c>
      <c r="AU63" s="194" t="str">
        <f t="shared" si="2"/>
        <v/>
      </c>
      <c r="AV63" s="195" t="str">
        <f t="shared" si="2"/>
        <v/>
      </c>
      <c r="AW63" s="195" t="str">
        <f t="shared" si="2"/>
        <v/>
      </c>
      <c r="AX63" s="372" t="str">
        <f>IF(SUMIF($F$23:$F$61, $M63, AX$23:AX$61)=0,"",SUMIF($F$23:$F$61, $M63, AX$23:AX$61))</f>
        <v/>
      </c>
      <c r="AY63" s="373"/>
      <c r="AZ63" s="374" t="str">
        <f>IF(AX63="","",IF($BB$4="４週",AX63/4,IF($BB$4="暦月",AX63/($BB$9/7),"")))</f>
        <v/>
      </c>
      <c r="BA63" s="375"/>
      <c r="BB63" s="376"/>
      <c r="BC63" s="377"/>
      <c r="BD63" s="377"/>
      <c r="BE63" s="377"/>
      <c r="BF63" s="378"/>
    </row>
    <row r="64" spans="2:58" ht="20.25" customHeight="1" x14ac:dyDescent="0.4">
      <c r="B64" s="181"/>
      <c r="C64" s="182"/>
      <c r="D64" s="182"/>
      <c r="E64" s="182"/>
      <c r="F64" s="147"/>
      <c r="G64" s="406"/>
      <c r="H64" s="406"/>
      <c r="I64" s="406"/>
      <c r="J64" s="406"/>
      <c r="K64" s="407"/>
      <c r="L64" s="187"/>
      <c r="M64" s="411" t="s">
        <v>54</v>
      </c>
      <c r="N64" s="412"/>
      <c r="O64" s="412"/>
      <c r="P64" s="412"/>
      <c r="Q64" s="412"/>
      <c r="R64" s="413"/>
      <c r="S64" s="184" t="str">
        <f t="shared" si="1"/>
        <v/>
      </c>
      <c r="T64" s="185" t="str">
        <f t="shared" si="1"/>
        <v/>
      </c>
      <c r="U64" s="185" t="str">
        <f t="shared" si="1"/>
        <v/>
      </c>
      <c r="V64" s="185" t="str">
        <f t="shared" si="1"/>
        <v/>
      </c>
      <c r="W64" s="185" t="str">
        <f>IF(SUMIF($F$23:$F$61, $M64, W$23:W$61)=0,"",SUMIF($F$23:$F$61, $M64, W$23:W$61))</f>
        <v/>
      </c>
      <c r="X64" s="185" t="str">
        <f t="shared" si="1"/>
        <v/>
      </c>
      <c r="Y64" s="186" t="str">
        <f>IF(SUMIF($F$23:$F$61, $M64, Y$23:Y$61)=0,"",SUMIF($F$23:$F$61, $M64, Y$23:Y$61))</f>
        <v/>
      </c>
      <c r="Z64" s="184" t="str">
        <f t="shared" si="1"/>
        <v/>
      </c>
      <c r="AA64" s="185" t="str">
        <f t="shared" si="1"/>
        <v/>
      </c>
      <c r="AB64" s="185" t="str">
        <f t="shared" si="1"/>
        <v/>
      </c>
      <c r="AC64" s="185" t="str">
        <f t="shared" si="1"/>
        <v/>
      </c>
      <c r="AD64" s="185" t="str">
        <f t="shared" si="1"/>
        <v/>
      </c>
      <c r="AE64" s="185" t="str">
        <f t="shared" si="1"/>
        <v/>
      </c>
      <c r="AF64" s="186" t="str">
        <f t="shared" si="1"/>
        <v/>
      </c>
      <c r="AG64" s="184" t="str">
        <f t="shared" si="1"/>
        <v/>
      </c>
      <c r="AH64" s="185" t="str">
        <f t="shared" si="1"/>
        <v/>
      </c>
      <c r="AI64" s="185" t="str">
        <f t="shared" si="2"/>
        <v/>
      </c>
      <c r="AJ64" s="185" t="str">
        <f t="shared" si="2"/>
        <v/>
      </c>
      <c r="AK64" s="185" t="str">
        <f t="shared" si="2"/>
        <v/>
      </c>
      <c r="AL64" s="185" t="str">
        <f t="shared" si="2"/>
        <v/>
      </c>
      <c r="AM64" s="186" t="str">
        <f t="shared" si="2"/>
        <v/>
      </c>
      <c r="AN64" s="184" t="str">
        <f t="shared" si="2"/>
        <v/>
      </c>
      <c r="AO64" s="185" t="str">
        <f t="shared" si="2"/>
        <v/>
      </c>
      <c r="AP64" s="185" t="str">
        <f t="shared" si="2"/>
        <v/>
      </c>
      <c r="AQ64" s="185" t="str">
        <f t="shared" si="2"/>
        <v/>
      </c>
      <c r="AR64" s="185" t="str">
        <f t="shared" si="2"/>
        <v/>
      </c>
      <c r="AS64" s="185" t="str">
        <f t="shared" si="2"/>
        <v/>
      </c>
      <c r="AT64" s="186" t="str">
        <f t="shared" si="2"/>
        <v/>
      </c>
      <c r="AU64" s="184" t="str">
        <f t="shared" si="2"/>
        <v/>
      </c>
      <c r="AV64" s="185" t="str">
        <f t="shared" si="2"/>
        <v/>
      </c>
      <c r="AW64" s="185" t="str">
        <f t="shared" si="2"/>
        <v/>
      </c>
      <c r="AX64" s="385" t="str">
        <f>IF(SUMIF($F$23:$F$61, $M64, AX$23:AX$61)=0,"",SUMIF($F$23:$F$61, $M64, AX$23:AX$61))</f>
        <v/>
      </c>
      <c r="AY64" s="386"/>
      <c r="AZ64" s="387" t="str">
        <f>IF(AX64="","",IF($BB$4="４週",AX64/4,IF($BB$4="暦月",AX64/($BB$9/7),"")))</f>
        <v/>
      </c>
      <c r="BA64" s="388"/>
      <c r="BB64" s="379"/>
      <c r="BC64" s="380"/>
      <c r="BD64" s="380"/>
      <c r="BE64" s="380"/>
      <c r="BF64" s="381"/>
    </row>
    <row r="65" spans="1:73" ht="20.25" customHeight="1" x14ac:dyDescent="0.4">
      <c r="B65" s="146"/>
      <c r="C65" s="147"/>
      <c r="D65" s="147"/>
      <c r="E65" s="147"/>
      <c r="F65" s="147"/>
      <c r="G65" s="389" t="s">
        <v>151</v>
      </c>
      <c r="H65" s="389"/>
      <c r="I65" s="389"/>
      <c r="J65" s="389"/>
      <c r="K65" s="389"/>
      <c r="L65" s="389"/>
      <c r="M65" s="389"/>
      <c r="N65" s="389"/>
      <c r="O65" s="389"/>
      <c r="P65" s="389"/>
      <c r="Q65" s="389"/>
      <c r="R65" s="390"/>
      <c r="S65" s="171"/>
      <c r="T65" s="172"/>
      <c r="U65" s="172"/>
      <c r="V65" s="172"/>
      <c r="W65" s="172"/>
      <c r="X65" s="172"/>
      <c r="Y65" s="173"/>
      <c r="Z65" s="171"/>
      <c r="AA65" s="172"/>
      <c r="AB65" s="172"/>
      <c r="AC65" s="172"/>
      <c r="AD65" s="172"/>
      <c r="AE65" s="172"/>
      <c r="AF65" s="173"/>
      <c r="AG65" s="171"/>
      <c r="AH65" s="172"/>
      <c r="AI65" s="172"/>
      <c r="AJ65" s="172"/>
      <c r="AK65" s="172"/>
      <c r="AL65" s="172"/>
      <c r="AM65" s="173"/>
      <c r="AN65" s="171"/>
      <c r="AO65" s="172"/>
      <c r="AP65" s="172"/>
      <c r="AQ65" s="172"/>
      <c r="AR65" s="172"/>
      <c r="AS65" s="172"/>
      <c r="AT65" s="173"/>
      <c r="AU65" s="171"/>
      <c r="AV65" s="172"/>
      <c r="AW65" s="173"/>
      <c r="AX65" s="391"/>
      <c r="AY65" s="392"/>
      <c r="AZ65" s="392"/>
      <c r="BA65" s="393"/>
      <c r="BB65" s="379"/>
      <c r="BC65" s="380"/>
      <c r="BD65" s="380"/>
      <c r="BE65" s="380"/>
      <c r="BF65" s="381"/>
    </row>
    <row r="66" spans="1:73" ht="20.25" customHeight="1" thickBot="1" x14ac:dyDescent="0.45">
      <c r="B66" s="193"/>
      <c r="C66" s="148"/>
      <c r="D66" s="401" t="s">
        <v>152</v>
      </c>
      <c r="E66" s="402"/>
      <c r="F66" s="402"/>
      <c r="G66" s="402"/>
      <c r="H66" s="402"/>
      <c r="I66" s="402"/>
      <c r="J66" s="402"/>
      <c r="K66" s="402"/>
      <c r="L66" s="402"/>
      <c r="M66" s="402"/>
      <c r="N66" s="402"/>
      <c r="O66" s="402"/>
      <c r="P66" s="402"/>
      <c r="Q66" s="402"/>
      <c r="R66" s="403"/>
      <c r="S66" s="190" t="str">
        <f>IF(S65="","",S65/1.5)</f>
        <v/>
      </c>
      <c r="T66" s="191" t="str">
        <f t="shared" ref="T66:AW66" si="3">IF(T65="","",T65/1.5)</f>
        <v/>
      </c>
      <c r="U66" s="191" t="str">
        <f t="shared" si="3"/>
        <v/>
      </c>
      <c r="V66" s="191" t="str">
        <f t="shared" si="3"/>
        <v/>
      </c>
      <c r="W66" s="191" t="str">
        <f t="shared" si="3"/>
        <v/>
      </c>
      <c r="X66" s="191" t="str">
        <f t="shared" si="3"/>
        <v/>
      </c>
      <c r="Y66" s="192" t="str">
        <f t="shared" si="3"/>
        <v/>
      </c>
      <c r="Z66" s="190" t="str">
        <f t="shared" si="3"/>
        <v/>
      </c>
      <c r="AA66" s="191" t="str">
        <f>IF(AA65="","",AA65/1.5)</f>
        <v/>
      </c>
      <c r="AB66" s="191" t="str">
        <f t="shared" si="3"/>
        <v/>
      </c>
      <c r="AC66" s="191" t="str">
        <f t="shared" si="3"/>
        <v/>
      </c>
      <c r="AD66" s="191" t="str">
        <f t="shared" si="3"/>
        <v/>
      </c>
      <c r="AE66" s="191" t="str">
        <f t="shared" si="3"/>
        <v/>
      </c>
      <c r="AF66" s="192" t="str">
        <f t="shared" si="3"/>
        <v/>
      </c>
      <c r="AG66" s="190" t="str">
        <f t="shared" si="3"/>
        <v/>
      </c>
      <c r="AH66" s="191" t="str">
        <f t="shared" si="3"/>
        <v/>
      </c>
      <c r="AI66" s="191" t="str">
        <f t="shared" si="3"/>
        <v/>
      </c>
      <c r="AJ66" s="191" t="str">
        <f t="shared" si="3"/>
        <v/>
      </c>
      <c r="AK66" s="191" t="str">
        <f t="shared" si="3"/>
        <v/>
      </c>
      <c r="AL66" s="191" t="str">
        <f t="shared" si="3"/>
        <v/>
      </c>
      <c r="AM66" s="192" t="str">
        <f t="shared" si="3"/>
        <v/>
      </c>
      <c r="AN66" s="190" t="str">
        <f t="shared" si="3"/>
        <v/>
      </c>
      <c r="AO66" s="191" t="str">
        <f t="shared" si="3"/>
        <v/>
      </c>
      <c r="AP66" s="191" t="str">
        <f t="shared" si="3"/>
        <v/>
      </c>
      <c r="AQ66" s="191" t="str">
        <f t="shared" si="3"/>
        <v/>
      </c>
      <c r="AR66" s="191" t="str">
        <f t="shared" si="3"/>
        <v/>
      </c>
      <c r="AS66" s="191" t="str">
        <f t="shared" si="3"/>
        <v/>
      </c>
      <c r="AT66" s="192" t="str">
        <f t="shared" si="3"/>
        <v/>
      </c>
      <c r="AU66" s="190" t="str">
        <f t="shared" si="3"/>
        <v/>
      </c>
      <c r="AV66" s="191" t="str">
        <f t="shared" si="3"/>
        <v/>
      </c>
      <c r="AW66" s="192" t="str">
        <f t="shared" si="3"/>
        <v/>
      </c>
      <c r="AX66" s="394"/>
      <c r="AY66" s="395"/>
      <c r="AZ66" s="395"/>
      <c r="BA66" s="396"/>
      <c r="BB66" s="382"/>
      <c r="BC66" s="383"/>
      <c r="BD66" s="383"/>
      <c r="BE66" s="383"/>
      <c r="BF66" s="384"/>
    </row>
    <row r="67" spans="1:73" ht="13.5" customHeight="1" x14ac:dyDescent="0.4">
      <c r="C67" s="24"/>
      <c r="D67" s="24"/>
      <c r="E67" s="24"/>
      <c r="F67" s="24"/>
      <c r="G67" s="32"/>
      <c r="H67" s="33"/>
      <c r="AF67" s="9"/>
    </row>
    <row r="68" spans="1:73" ht="11.45" customHeight="1" x14ac:dyDescent="0.4">
      <c r="A68" s="16"/>
      <c r="B68" s="16"/>
      <c r="C68" s="16"/>
      <c r="D68" s="16"/>
      <c r="E68" s="16"/>
      <c r="F68" s="16"/>
      <c r="G68" s="16"/>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14"/>
      <c r="AS68" s="14"/>
      <c r="AT68" s="14"/>
      <c r="AU68" s="14"/>
      <c r="AV68" s="14"/>
      <c r="AW68" s="14"/>
      <c r="AX68" s="14"/>
      <c r="AY68" s="14"/>
      <c r="AZ68" s="14"/>
      <c r="BA68" s="14"/>
    </row>
    <row r="69" spans="1:73" ht="20.25" customHeight="1" x14ac:dyDescent="0.2">
      <c r="A69" s="17"/>
      <c r="B69" s="17"/>
      <c r="C69" s="16"/>
      <c r="D69" s="16"/>
      <c r="E69" s="16"/>
      <c r="F69" s="16"/>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5"/>
      <c r="AS69" s="15"/>
      <c r="AT69" s="15"/>
      <c r="AU69" s="15"/>
      <c r="AV69" s="15"/>
      <c r="BN69" s="2"/>
      <c r="BO69" s="1"/>
      <c r="BP69" s="2"/>
      <c r="BQ69" s="2"/>
      <c r="BR69" s="2"/>
      <c r="BS69" s="3"/>
      <c r="BT69" s="4"/>
      <c r="BU69" s="4"/>
    </row>
    <row r="70" spans="1:73" ht="20.25" customHeight="1" x14ac:dyDescent="0.4">
      <c r="A70" s="16"/>
      <c r="B70" s="16"/>
      <c r="C70" s="21"/>
      <c r="D70" s="21"/>
      <c r="E70" s="21"/>
      <c r="F70" s="21"/>
      <c r="G70" s="21"/>
      <c r="H70" s="19"/>
      <c r="I70" s="19"/>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row>
    <row r="71" spans="1:73" ht="20.25" customHeight="1" x14ac:dyDescent="0.4">
      <c r="A71" s="16"/>
      <c r="B71" s="16"/>
      <c r="C71" s="21"/>
      <c r="D71" s="21"/>
      <c r="E71" s="21"/>
      <c r="F71" s="21"/>
      <c r="G71" s="21"/>
      <c r="H71" s="19"/>
      <c r="I71" s="19"/>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row>
    <row r="72" spans="1:73" ht="20.25" customHeight="1" x14ac:dyDescent="0.4">
      <c r="A72" s="16"/>
      <c r="B72" s="16"/>
      <c r="C72" s="19"/>
      <c r="D72" s="19"/>
      <c r="E72" s="19"/>
      <c r="F72" s="19"/>
      <c r="G72" s="19"/>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row>
    <row r="73" spans="1:73" ht="20.25" customHeight="1" x14ac:dyDescent="0.4">
      <c r="A73" s="16"/>
      <c r="B73" s="16"/>
      <c r="C73" s="19"/>
      <c r="D73" s="19"/>
      <c r="E73" s="19"/>
      <c r="F73" s="19"/>
      <c r="G73" s="19"/>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row>
    <row r="74" spans="1:73" ht="20.25" customHeight="1" x14ac:dyDescent="0.4">
      <c r="A74" s="16"/>
      <c r="B74" s="16"/>
      <c r="C74" s="19"/>
      <c r="D74" s="19"/>
      <c r="E74" s="19"/>
      <c r="F74" s="19"/>
      <c r="G74" s="19"/>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row>
    <row r="75" spans="1:73" ht="20.25" customHeight="1" x14ac:dyDescent="0.4">
      <c r="C75" s="9"/>
      <c r="D75" s="9"/>
      <c r="E75" s="9"/>
      <c r="F75" s="9"/>
      <c r="G75" s="9"/>
    </row>
  </sheetData>
  <sheetProtection insertColumns="0" deleteRows="0"/>
  <mergeCells count="237">
    <mergeCell ref="AX63:AY63"/>
    <mergeCell ref="G56:G58"/>
    <mergeCell ref="H56:K58"/>
    <mergeCell ref="L56:O58"/>
    <mergeCell ref="P56:R56"/>
    <mergeCell ref="AZ63:BA63"/>
    <mergeCell ref="BB63:BF66"/>
    <mergeCell ref="AX64:AY64"/>
    <mergeCell ref="AZ64:BA64"/>
    <mergeCell ref="G65:R65"/>
    <mergeCell ref="AX65:BA66"/>
    <mergeCell ref="AX59:AY59"/>
    <mergeCell ref="AZ59:BA59"/>
    <mergeCell ref="BB59:BF61"/>
    <mergeCell ref="P60:R60"/>
    <mergeCell ref="AX60:AY60"/>
    <mergeCell ref="AZ60:BA60"/>
    <mergeCell ref="P61:R61"/>
    <mergeCell ref="AX61:AY61"/>
    <mergeCell ref="AZ61:BA61"/>
    <mergeCell ref="D66:R66"/>
    <mergeCell ref="G63:K64"/>
    <mergeCell ref="M63:R63"/>
    <mergeCell ref="M64:R64"/>
    <mergeCell ref="BB53:BF55"/>
    <mergeCell ref="P54:R54"/>
    <mergeCell ref="AX54:AY54"/>
    <mergeCell ref="AZ54:BA54"/>
    <mergeCell ref="P55:R55"/>
    <mergeCell ref="AX55:AY55"/>
    <mergeCell ref="AZ55:BA55"/>
    <mergeCell ref="B59:B61"/>
    <mergeCell ref="C59:E61"/>
    <mergeCell ref="G59:G61"/>
    <mergeCell ref="H59:K61"/>
    <mergeCell ref="L59:O61"/>
    <mergeCell ref="P59:R59"/>
    <mergeCell ref="AX56:AY56"/>
    <mergeCell ref="AZ56:BA56"/>
    <mergeCell ref="BB56:BF58"/>
    <mergeCell ref="P57:R57"/>
    <mergeCell ref="AX57:AY57"/>
    <mergeCell ref="AZ57:BA57"/>
    <mergeCell ref="P58:R58"/>
    <mergeCell ref="AX58:AY58"/>
    <mergeCell ref="AZ58:BA58"/>
    <mergeCell ref="B56:B58"/>
    <mergeCell ref="C56:E58"/>
    <mergeCell ref="B47:B49"/>
    <mergeCell ref="C47:E49"/>
    <mergeCell ref="G47:G49"/>
    <mergeCell ref="H47:K49"/>
    <mergeCell ref="L47:O49"/>
    <mergeCell ref="P47:R47"/>
    <mergeCell ref="B53:B55"/>
    <mergeCell ref="C53:E55"/>
    <mergeCell ref="G53:G55"/>
    <mergeCell ref="H53:K55"/>
    <mergeCell ref="L53:O55"/>
    <mergeCell ref="P53:R53"/>
    <mergeCell ref="AZ52:BA52"/>
    <mergeCell ref="B50:B52"/>
    <mergeCell ref="C50:E52"/>
    <mergeCell ref="G50:G52"/>
    <mergeCell ref="H50:K52"/>
    <mergeCell ref="L50:O52"/>
    <mergeCell ref="P50:R50"/>
    <mergeCell ref="AX50:AY50"/>
    <mergeCell ref="AZ50:BA50"/>
    <mergeCell ref="B44:B46"/>
    <mergeCell ref="C44:E46"/>
    <mergeCell ref="G44:G46"/>
    <mergeCell ref="H44:K46"/>
    <mergeCell ref="L44:O46"/>
    <mergeCell ref="P44:R44"/>
    <mergeCell ref="AX47:AY47"/>
    <mergeCell ref="AZ47:BA47"/>
    <mergeCell ref="BB47:BF49"/>
    <mergeCell ref="AX44:AY44"/>
    <mergeCell ref="AZ44:BA44"/>
    <mergeCell ref="BB44:BF46"/>
    <mergeCell ref="P45:R45"/>
    <mergeCell ref="AX45:AY45"/>
    <mergeCell ref="AZ45:BA45"/>
    <mergeCell ref="P46:R46"/>
    <mergeCell ref="AX46:AY46"/>
    <mergeCell ref="AZ46:BA46"/>
    <mergeCell ref="P48:R48"/>
    <mergeCell ref="AX48:AY48"/>
    <mergeCell ref="AZ48:BA48"/>
    <mergeCell ref="P49:R49"/>
    <mergeCell ref="AX49:AY49"/>
    <mergeCell ref="AZ49:BA49"/>
    <mergeCell ref="B41:B43"/>
    <mergeCell ref="C41:E43"/>
    <mergeCell ref="G41:G43"/>
    <mergeCell ref="H41:K43"/>
    <mergeCell ref="L41:O43"/>
    <mergeCell ref="P41:R41"/>
    <mergeCell ref="AX38:AY38"/>
    <mergeCell ref="AZ38:BA38"/>
    <mergeCell ref="BB38:BF40"/>
    <mergeCell ref="P39:R39"/>
    <mergeCell ref="AX39:AY39"/>
    <mergeCell ref="AZ39:BA39"/>
    <mergeCell ref="P40:R40"/>
    <mergeCell ref="AX40:AY40"/>
    <mergeCell ref="AZ40:BA40"/>
    <mergeCell ref="B38:B40"/>
    <mergeCell ref="C38:E40"/>
    <mergeCell ref="G38:G40"/>
    <mergeCell ref="H38:K40"/>
    <mergeCell ref="L38:O40"/>
    <mergeCell ref="P38:R38"/>
    <mergeCell ref="AX41:AY41"/>
    <mergeCell ref="AZ41:BA41"/>
    <mergeCell ref="BB41:BF43"/>
    <mergeCell ref="B29:B31"/>
    <mergeCell ref="C29:E31"/>
    <mergeCell ref="G29:G31"/>
    <mergeCell ref="H29:K31"/>
    <mergeCell ref="L29:O31"/>
    <mergeCell ref="P29:R29"/>
    <mergeCell ref="BB32:BF34"/>
    <mergeCell ref="P33:R33"/>
    <mergeCell ref="AX33:AY33"/>
    <mergeCell ref="AZ33:BA33"/>
    <mergeCell ref="P34:R34"/>
    <mergeCell ref="AX34:AY34"/>
    <mergeCell ref="AZ34:BA34"/>
    <mergeCell ref="B32:B34"/>
    <mergeCell ref="C32:E34"/>
    <mergeCell ref="G32:G34"/>
    <mergeCell ref="H32:K34"/>
    <mergeCell ref="L32:O34"/>
    <mergeCell ref="P32:R32"/>
    <mergeCell ref="B35:B37"/>
    <mergeCell ref="C35:E37"/>
    <mergeCell ref="G35:G37"/>
    <mergeCell ref="H35:K37"/>
    <mergeCell ref="L35:O37"/>
    <mergeCell ref="P35:R35"/>
    <mergeCell ref="AX32:AY32"/>
    <mergeCell ref="AZ32:BA32"/>
    <mergeCell ref="AX35:AY35"/>
    <mergeCell ref="AZ35:BA35"/>
    <mergeCell ref="P36:R36"/>
    <mergeCell ref="AX36:AY36"/>
    <mergeCell ref="AZ36:BA36"/>
    <mergeCell ref="P37:R37"/>
    <mergeCell ref="AX37:AY37"/>
    <mergeCell ref="AZ37:BA37"/>
    <mergeCell ref="B26:B28"/>
    <mergeCell ref="C26:E28"/>
    <mergeCell ref="G26:G28"/>
    <mergeCell ref="H26:K28"/>
    <mergeCell ref="L26:O28"/>
    <mergeCell ref="P26:R26"/>
    <mergeCell ref="AX29:AY29"/>
    <mergeCell ref="AZ29:BA29"/>
    <mergeCell ref="BB29:BF31"/>
    <mergeCell ref="AX26:AY26"/>
    <mergeCell ref="AZ26:BA26"/>
    <mergeCell ref="BB26:BF28"/>
    <mergeCell ref="P27:R27"/>
    <mergeCell ref="AX27:AY27"/>
    <mergeCell ref="AZ27:BA27"/>
    <mergeCell ref="P28:R28"/>
    <mergeCell ref="AX28:AY28"/>
    <mergeCell ref="AZ28:BA28"/>
    <mergeCell ref="P30:R30"/>
    <mergeCell ref="AX30:AY30"/>
    <mergeCell ref="AZ30:BA30"/>
    <mergeCell ref="P31:R31"/>
    <mergeCell ref="AX31:AY31"/>
    <mergeCell ref="AZ31:BA31"/>
    <mergeCell ref="B18:B22"/>
    <mergeCell ref="C18:E22"/>
    <mergeCell ref="G18:G22"/>
    <mergeCell ref="H18:K22"/>
    <mergeCell ref="L18:O22"/>
    <mergeCell ref="P18:R22"/>
    <mergeCell ref="B23:B25"/>
    <mergeCell ref="C23:E25"/>
    <mergeCell ref="G23:G25"/>
    <mergeCell ref="H23:K25"/>
    <mergeCell ref="L23:O25"/>
    <mergeCell ref="P23:R23"/>
    <mergeCell ref="P24:R24"/>
    <mergeCell ref="P25:R25"/>
    <mergeCell ref="AP2:BE2"/>
    <mergeCell ref="BB18:BF22"/>
    <mergeCell ref="S19:Y19"/>
    <mergeCell ref="Z19:AF19"/>
    <mergeCell ref="AG19:AM19"/>
    <mergeCell ref="AN19:AT19"/>
    <mergeCell ref="AU19:AW19"/>
    <mergeCell ref="S18:AW18"/>
    <mergeCell ref="AX18:AY22"/>
    <mergeCell ref="AZ18:BA22"/>
    <mergeCell ref="Z3:AA3"/>
    <mergeCell ref="AC3:AD3"/>
    <mergeCell ref="AG3:AH3"/>
    <mergeCell ref="AP3:BE3"/>
    <mergeCell ref="BB4:BE4"/>
    <mergeCell ref="BB5:BE5"/>
    <mergeCell ref="BB9:BC9"/>
    <mergeCell ref="BB11:BD11"/>
    <mergeCell ref="AO13:AQ13"/>
    <mergeCell ref="BB13:BD13"/>
    <mergeCell ref="AU15:AW15"/>
    <mergeCell ref="AY15:BA15"/>
    <mergeCell ref="BC15:BD15"/>
    <mergeCell ref="P43:R43"/>
    <mergeCell ref="AX43:AY43"/>
    <mergeCell ref="AZ43:BA43"/>
    <mergeCell ref="BB50:BF52"/>
    <mergeCell ref="AX53:AY53"/>
    <mergeCell ref="AZ53:BA53"/>
    <mergeCell ref="P51:R51"/>
    <mergeCell ref="AX7:AY7"/>
    <mergeCell ref="BB7:BC7"/>
    <mergeCell ref="AX23:AY23"/>
    <mergeCell ref="AZ23:BA23"/>
    <mergeCell ref="BB23:BF25"/>
    <mergeCell ref="AX24:AY24"/>
    <mergeCell ref="AZ24:BA24"/>
    <mergeCell ref="AX25:AY25"/>
    <mergeCell ref="AZ25:BA25"/>
    <mergeCell ref="BB35:BF37"/>
    <mergeCell ref="P42:R42"/>
    <mergeCell ref="AX42:AY42"/>
    <mergeCell ref="AZ42:BA42"/>
    <mergeCell ref="AX51:AY51"/>
    <mergeCell ref="AZ51:BA51"/>
    <mergeCell ref="P52:R52"/>
    <mergeCell ref="AX52:AY52"/>
  </mergeCells>
  <phoneticPr fontId="2"/>
  <conditionalFormatting sqref="S25">
    <cfRule type="expression" dxfId="274" priority="913">
      <formula>INDIRECT(ADDRESS(ROW(),COLUMN()))=TRUNC(INDIRECT(ADDRESS(ROW(),COLUMN())))</formula>
    </cfRule>
  </conditionalFormatting>
  <conditionalFormatting sqref="S24">
    <cfRule type="expression" dxfId="273" priority="912">
      <formula>INDIRECT(ADDRESS(ROW(),COLUMN()))=TRUNC(INDIRECT(ADDRESS(ROW(),COLUMN())))</formula>
    </cfRule>
  </conditionalFormatting>
  <conditionalFormatting sqref="T25:Y25">
    <cfRule type="expression" dxfId="272" priority="911">
      <formula>INDIRECT(ADDRESS(ROW(),COLUMN()))=TRUNC(INDIRECT(ADDRESS(ROW(),COLUMN())))</formula>
    </cfRule>
  </conditionalFormatting>
  <conditionalFormatting sqref="T24:Y24">
    <cfRule type="expression" dxfId="271" priority="910">
      <formula>INDIRECT(ADDRESS(ROW(),COLUMN()))=TRUNC(INDIRECT(ADDRESS(ROW(),COLUMN())))</formula>
    </cfRule>
  </conditionalFormatting>
  <conditionalFormatting sqref="AX24:BA25">
    <cfRule type="expression" dxfId="270" priority="893">
      <formula>INDIRECT(ADDRESS(ROW(),COLUMN()))=TRUNC(INDIRECT(ADDRESS(ROW(),COLUMN())))</formula>
    </cfRule>
  </conditionalFormatting>
  <conditionalFormatting sqref="BC15:BD15">
    <cfRule type="expression" dxfId="269" priority="639">
      <formula>INDIRECT(ADDRESS(ROW(),COLUMN()))=TRUNC(INDIRECT(ADDRESS(ROW(),COLUMN())))</formula>
    </cfRule>
  </conditionalFormatting>
  <conditionalFormatting sqref="Z24">
    <cfRule type="expression" dxfId="268" priority="637">
      <formula>INDIRECT(ADDRESS(ROW(),COLUMN()))=TRUNC(INDIRECT(ADDRESS(ROW(),COLUMN())))</formula>
    </cfRule>
  </conditionalFormatting>
  <conditionalFormatting sqref="AA24:AF24">
    <cfRule type="expression" dxfId="267" priority="635">
      <formula>INDIRECT(ADDRESS(ROW(),COLUMN()))=TRUNC(INDIRECT(ADDRESS(ROW(),COLUMN())))</formula>
    </cfRule>
  </conditionalFormatting>
  <conditionalFormatting sqref="AG24">
    <cfRule type="expression" dxfId="266" priority="633">
      <formula>INDIRECT(ADDRESS(ROW(),COLUMN()))=TRUNC(INDIRECT(ADDRESS(ROW(),COLUMN())))</formula>
    </cfRule>
  </conditionalFormatting>
  <conditionalFormatting sqref="AH24:AM24">
    <cfRule type="expression" dxfId="265" priority="631">
      <formula>INDIRECT(ADDRESS(ROW(),COLUMN()))=TRUNC(INDIRECT(ADDRESS(ROW(),COLUMN())))</formula>
    </cfRule>
  </conditionalFormatting>
  <conditionalFormatting sqref="AN24">
    <cfRule type="expression" dxfId="264" priority="629">
      <formula>INDIRECT(ADDRESS(ROW(),COLUMN()))=TRUNC(INDIRECT(ADDRESS(ROW(),COLUMN())))</formula>
    </cfRule>
  </conditionalFormatting>
  <conditionalFormatting sqref="AO24:AT24">
    <cfRule type="expression" dxfId="263" priority="627">
      <formula>INDIRECT(ADDRESS(ROW(),COLUMN()))=TRUNC(INDIRECT(ADDRESS(ROW(),COLUMN())))</formula>
    </cfRule>
  </conditionalFormatting>
  <conditionalFormatting sqref="AU24">
    <cfRule type="expression" dxfId="262" priority="625">
      <formula>INDIRECT(ADDRESS(ROW(),COLUMN()))=TRUNC(INDIRECT(ADDRESS(ROW(),COLUMN())))</formula>
    </cfRule>
  </conditionalFormatting>
  <conditionalFormatting sqref="AV24:AW24">
    <cfRule type="expression" dxfId="261" priority="623">
      <formula>INDIRECT(ADDRESS(ROW(),COLUMN()))=TRUNC(INDIRECT(ADDRESS(ROW(),COLUMN())))</formula>
    </cfRule>
  </conditionalFormatting>
  <conditionalFormatting sqref="S27">
    <cfRule type="expression" dxfId="260" priority="381">
      <formula>INDIRECT(ADDRESS(ROW(),COLUMN()))=TRUNC(INDIRECT(ADDRESS(ROW(),COLUMN())))</formula>
    </cfRule>
  </conditionalFormatting>
  <conditionalFormatting sqref="T27:Y27">
    <cfRule type="expression" dxfId="259" priority="379">
      <formula>INDIRECT(ADDRESS(ROW(),COLUMN()))=TRUNC(INDIRECT(ADDRESS(ROW(),COLUMN())))</formula>
    </cfRule>
  </conditionalFormatting>
  <conditionalFormatting sqref="AX27:BA28">
    <cfRule type="expression" dxfId="258" priority="378">
      <formula>INDIRECT(ADDRESS(ROW(),COLUMN()))=TRUNC(INDIRECT(ADDRESS(ROW(),COLUMN())))</formula>
    </cfRule>
  </conditionalFormatting>
  <conditionalFormatting sqref="AV42:AW42">
    <cfRule type="expression" dxfId="257" priority="257">
      <formula>INDIRECT(ADDRESS(ROW(),COLUMN()))=TRUNC(INDIRECT(ADDRESS(ROW(),COLUMN())))</formula>
    </cfRule>
  </conditionalFormatting>
  <conditionalFormatting sqref="Z27">
    <cfRule type="expression" dxfId="256" priority="376">
      <formula>INDIRECT(ADDRESS(ROW(),COLUMN()))=TRUNC(INDIRECT(ADDRESS(ROW(),COLUMN())))</formula>
    </cfRule>
  </conditionalFormatting>
  <conditionalFormatting sqref="S45">
    <cfRule type="expression" dxfId="255" priority="255">
      <formula>INDIRECT(ADDRESS(ROW(),COLUMN()))=TRUNC(INDIRECT(ADDRESS(ROW(),COLUMN())))</formula>
    </cfRule>
  </conditionalFormatting>
  <conditionalFormatting sqref="AA27:AF27">
    <cfRule type="expression" dxfId="254" priority="374">
      <formula>INDIRECT(ADDRESS(ROW(),COLUMN()))=TRUNC(INDIRECT(ADDRESS(ROW(),COLUMN())))</formula>
    </cfRule>
  </conditionalFormatting>
  <conditionalFormatting sqref="T45:Y45">
    <cfRule type="expression" dxfId="253" priority="253">
      <formula>INDIRECT(ADDRESS(ROW(),COLUMN()))=TRUNC(INDIRECT(ADDRESS(ROW(),COLUMN())))</formula>
    </cfRule>
  </conditionalFormatting>
  <conditionalFormatting sqref="AG27">
    <cfRule type="expression" dxfId="252" priority="372">
      <formula>INDIRECT(ADDRESS(ROW(),COLUMN()))=TRUNC(INDIRECT(ADDRESS(ROW(),COLUMN())))</formula>
    </cfRule>
  </conditionalFormatting>
  <conditionalFormatting sqref="AH27:AM27">
    <cfRule type="expression" dxfId="251" priority="370">
      <formula>INDIRECT(ADDRESS(ROW(),COLUMN()))=TRUNC(INDIRECT(ADDRESS(ROW(),COLUMN())))</formula>
    </cfRule>
  </conditionalFormatting>
  <conditionalFormatting sqref="AN27">
    <cfRule type="expression" dxfId="250" priority="368">
      <formula>INDIRECT(ADDRESS(ROW(),COLUMN()))=TRUNC(INDIRECT(ADDRESS(ROW(),COLUMN())))</formula>
    </cfRule>
  </conditionalFormatting>
  <conditionalFormatting sqref="AO27:AT27">
    <cfRule type="expression" dxfId="249" priority="366">
      <formula>INDIRECT(ADDRESS(ROW(),COLUMN()))=TRUNC(INDIRECT(ADDRESS(ROW(),COLUMN())))</formula>
    </cfRule>
  </conditionalFormatting>
  <conditionalFormatting sqref="AU27">
    <cfRule type="expression" dxfId="248" priority="364">
      <formula>INDIRECT(ADDRESS(ROW(),COLUMN()))=TRUNC(INDIRECT(ADDRESS(ROW(),COLUMN())))</formula>
    </cfRule>
  </conditionalFormatting>
  <conditionalFormatting sqref="AV27:AW27">
    <cfRule type="expression" dxfId="247" priority="362">
      <formula>INDIRECT(ADDRESS(ROW(),COLUMN()))=TRUNC(INDIRECT(ADDRESS(ROW(),COLUMN())))</formula>
    </cfRule>
  </conditionalFormatting>
  <conditionalFormatting sqref="S30">
    <cfRule type="expression" dxfId="246" priority="360">
      <formula>INDIRECT(ADDRESS(ROW(),COLUMN()))=TRUNC(INDIRECT(ADDRESS(ROW(),COLUMN())))</formula>
    </cfRule>
  </conditionalFormatting>
  <conditionalFormatting sqref="T30:Y30">
    <cfRule type="expression" dxfId="245" priority="358">
      <formula>INDIRECT(ADDRESS(ROW(),COLUMN()))=TRUNC(INDIRECT(ADDRESS(ROW(),COLUMN())))</formula>
    </cfRule>
  </conditionalFormatting>
  <conditionalFormatting sqref="AX30:BA31">
    <cfRule type="expression" dxfId="244" priority="357">
      <formula>INDIRECT(ADDRESS(ROW(),COLUMN()))=TRUNC(INDIRECT(ADDRESS(ROW(),COLUMN())))</formula>
    </cfRule>
  </conditionalFormatting>
  <conditionalFormatting sqref="AG45">
    <cfRule type="expression" dxfId="243" priority="246">
      <formula>INDIRECT(ADDRESS(ROW(),COLUMN()))=TRUNC(INDIRECT(ADDRESS(ROW(),COLUMN())))</formula>
    </cfRule>
  </conditionalFormatting>
  <conditionalFormatting sqref="Z30">
    <cfRule type="expression" dxfId="242" priority="355">
      <formula>INDIRECT(ADDRESS(ROW(),COLUMN()))=TRUNC(INDIRECT(ADDRESS(ROW(),COLUMN())))</formula>
    </cfRule>
  </conditionalFormatting>
  <conditionalFormatting sqref="AH45:AM45">
    <cfRule type="expression" dxfId="241" priority="244">
      <formula>INDIRECT(ADDRESS(ROW(),COLUMN()))=TRUNC(INDIRECT(ADDRESS(ROW(),COLUMN())))</formula>
    </cfRule>
  </conditionalFormatting>
  <conditionalFormatting sqref="AA30:AF30">
    <cfRule type="expression" dxfId="240" priority="353">
      <formula>INDIRECT(ADDRESS(ROW(),COLUMN()))=TRUNC(INDIRECT(ADDRESS(ROW(),COLUMN())))</formula>
    </cfRule>
  </conditionalFormatting>
  <conditionalFormatting sqref="AN45">
    <cfRule type="expression" dxfId="239" priority="242">
      <formula>INDIRECT(ADDRESS(ROW(),COLUMN()))=TRUNC(INDIRECT(ADDRESS(ROW(),COLUMN())))</formula>
    </cfRule>
  </conditionalFormatting>
  <conditionalFormatting sqref="AG30">
    <cfRule type="expression" dxfId="238" priority="351">
      <formula>INDIRECT(ADDRESS(ROW(),COLUMN()))=TRUNC(INDIRECT(ADDRESS(ROW(),COLUMN())))</formula>
    </cfRule>
  </conditionalFormatting>
  <conditionalFormatting sqref="AO45:AT45">
    <cfRule type="expression" dxfId="237" priority="240">
      <formula>INDIRECT(ADDRESS(ROW(),COLUMN()))=TRUNC(INDIRECT(ADDRESS(ROW(),COLUMN())))</formula>
    </cfRule>
  </conditionalFormatting>
  <conditionalFormatting sqref="AH30:AM30">
    <cfRule type="expression" dxfId="236" priority="349">
      <formula>INDIRECT(ADDRESS(ROW(),COLUMN()))=TRUNC(INDIRECT(ADDRESS(ROW(),COLUMN())))</formula>
    </cfRule>
  </conditionalFormatting>
  <conditionalFormatting sqref="AU45">
    <cfRule type="expression" dxfId="235" priority="238">
      <formula>INDIRECT(ADDRESS(ROW(),COLUMN()))=TRUNC(INDIRECT(ADDRESS(ROW(),COLUMN())))</formula>
    </cfRule>
  </conditionalFormatting>
  <conditionalFormatting sqref="AN30">
    <cfRule type="expression" dxfId="234" priority="347">
      <formula>INDIRECT(ADDRESS(ROW(),COLUMN()))=TRUNC(INDIRECT(ADDRESS(ROW(),COLUMN())))</formula>
    </cfRule>
  </conditionalFormatting>
  <conditionalFormatting sqref="AV45:AW45">
    <cfRule type="expression" dxfId="233" priority="236">
      <formula>INDIRECT(ADDRESS(ROW(),COLUMN()))=TRUNC(INDIRECT(ADDRESS(ROW(),COLUMN())))</formula>
    </cfRule>
  </conditionalFormatting>
  <conditionalFormatting sqref="AO30:AT30">
    <cfRule type="expression" dxfId="232" priority="345">
      <formula>INDIRECT(ADDRESS(ROW(),COLUMN()))=TRUNC(INDIRECT(ADDRESS(ROW(),COLUMN())))</formula>
    </cfRule>
  </conditionalFormatting>
  <conditionalFormatting sqref="S48">
    <cfRule type="expression" dxfId="231" priority="234">
      <formula>INDIRECT(ADDRESS(ROW(),COLUMN()))=TRUNC(INDIRECT(ADDRESS(ROW(),COLUMN())))</formula>
    </cfRule>
  </conditionalFormatting>
  <conditionalFormatting sqref="AU30">
    <cfRule type="expression" dxfId="230" priority="343">
      <formula>INDIRECT(ADDRESS(ROW(),COLUMN()))=TRUNC(INDIRECT(ADDRESS(ROW(),COLUMN())))</formula>
    </cfRule>
  </conditionalFormatting>
  <conditionalFormatting sqref="T48:Y48">
    <cfRule type="expression" dxfId="229" priority="232">
      <formula>INDIRECT(ADDRESS(ROW(),COLUMN()))=TRUNC(INDIRECT(ADDRESS(ROW(),COLUMN())))</formula>
    </cfRule>
  </conditionalFormatting>
  <conditionalFormatting sqref="AV30:AW30">
    <cfRule type="expression" dxfId="228" priority="341">
      <formula>INDIRECT(ADDRESS(ROW(),COLUMN()))=TRUNC(INDIRECT(ADDRESS(ROW(),COLUMN())))</formula>
    </cfRule>
  </conditionalFormatting>
  <conditionalFormatting sqref="S33">
    <cfRule type="expression" dxfId="227" priority="339">
      <formula>INDIRECT(ADDRESS(ROW(),COLUMN()))=TRUNC(INDIRECT(ADDRESS(ROW(),COLUMN())))</formula>
    </cfRule>
  </conditionalFormatting>
  <conditionalFormatting sqref="T33:Y33">
    <cfRule type="expression" dxfId="226" priority="337">
      <formula>INDIRECT(ADDRESS(ROW(),COLUMN()))=TRUNC(INDIRECT(ADDRESS(ROW(),COLUMN())))</formula>
    </cfRule>
  </conditionalFormatting>
  <conditionalFormatting sqref="AX33:BA34">
    <cfRule type="expression" dxfId="225" priority="336">
      <formula>INDIRECT(ADDRESS(ROW(),COLUMN()))=TRUNC(INDIRECT(ADDRESS(ROW(),COLUMN())))</formula>
    </cfRule>
  </conditionalFormatting>
  <conditionalFormatting sqref="Z33">
    <cfRule type="expression" dxfId="224" priority="334">
      <formula>INDIRECT(ADDRESS(ROW(),COLUMN()))=TRUNC(INDIRECT(ADDRESS(ROW(),COLUMN())))</formula>
    </cfRule>
  </conditionalFormatting>
  <conditionalFormatting sqref="AA33:AF33">
    <cfRule type="expression" dxfId="223" priority="332">
      <formula>INDIRECT(ADDRESS(ROW(),COLUMN()))=TRUNC(INDIRECT(ADDRESS(ROW(),COLUMN())))</formula>
    </cfRule>
  </conditionalFormatting>
  <conditionalFormatting sqref="AX48:BA49">
    <cfRule type="expression" dxfId="222" priority="231">
      <formula>INDIRECT(ADDRESS(ROW(),COLUMN()))=TRUNC(INDIRECT(ADDRESS(ROW(),COLUMN())))</formula>
    </cfRule>
  </conditionalFormatting>
  <conditionalFormatting sqref="AG33">
    <cfRule type="expression" dxfId="221" priority="330">
      <formula>INDIRECT(ADDRESS(ROW(),COLUMN()))=TRUNC(INDIRECT(ADDRESS(ROW(),COLUMN())))</formula>
    </cfRule>
  </conditionalFormatting>
  <conditionalFormatting sqref="Z48">
    <cfRule type="expression" dxfId="220" priority="229">
      <formula>INDIRECT(ADDRESS(ROW(),COLUMN()))=TRUNC(INDIRECT(ADDRESS(ROW(),COLUMN())))</formula>
    </cfRule>
  </conditionalFormatting>
  <conditionalFormatting sqref="AH33:AM33">
    <cfRule type="expression" dxfId="219" priority="328">
      <formula>INDIRECT(ADDRESS(ROW(),COLUMN()))=TRUNC(INDIRECT(ADDRESS(ROW(),COLUMN())))</formula>
    </cfRule>
  </conditionalFormatting>
  <conditionalFormatting sqref="AA48:AF48">
    <cfRule type="expression" dxfId="218" priority="227">
      <formula>INDIRECT(ADDRESS(ROW(),COLUMN()))=TRUNC(INDIRECT(ADDRESS(ROW(),COLUMN())))</formula>
    </cfRule>
  </conditionalFormatting>
  <conditionalFormatting sqref="AN33">
    <cfRule type="expression" dxfId="217" priority="326">
      <formula>INDIRECT(ADDRESS(ROW(),COLUMN()))=TRUNC(INDIRECT(ADDRESS(ROW(),COLUMN())))</formula>
    </cfRule>
  </conditionalFormatting>
  <conditionalFormatting sqref="AG48">
    <cfRule type="expression" dxfId="216" priority="225">
      <formula>INDIRECT(ADDRESS(ROW(),COLUMN()))=TRUNC(INDIRECT(ADDRESS(ROW(),COLUMN())))</formula>
    </cfRule>
  </conditionalFormatting>
  <conditionalFormatting sqref="AO33:AT33">
    <cfRule type="expression" dxfId="215" priority="324">
      <formula>INDIRECT(ADDRESS(ROW(),COLUMN()))=TRUNC(INDIRECT(ADDRESS(ROW(),COLUMN())))</formula>
    </cfRule>
  </conditionalFormatting>
  <conditionalFormatting sqref="AH48:AM48">
    <cfRule type="expression" dxfId="214" priority="223">
      <formula>INDIRECT(ADDRESS(ROW(),COLUMN()))=TRUNC(INDIRECT(ADDRESS(ROW(),COLUMN())))</formula>
    </cfRule>
  </conditionalFormatting>
  <conditionalFormatting sqref="AU33">
    <cfRule type="expression" dxfId="213" priority="322">
      <formula>INDIRECT(ADDRESS(ROW(),COLUMN()))=TRUNC(INDIRECT(ADDRESS(ROW(),COLUMN())))</formula>
    </cfRule>
  </conditionalFormatting>
  <conditionalFormatting sqref="AN48">
    <cfRule type="expression" dxfId="212" priority="221">
      <formula>INDIRECT(ADDRESS(ROW(),COLUMN()))=TRUNC(INDIRECT(ADDRESS(ROW(),COLUMN())))</formula>
    </cfRule>
  </conditionalFormatting>
  <conditionalFormatting sqref="AV33:AW33">
    <cfRule type="expression" dxfId="211" priority="320">
      <formula>INDIRECT(ADDRESS(ROW(),COLUMN()))=TRUNC(INDIRECT(ADDRESS(ROW(),COLUMN())))</formula>
    </cfRule>
  </conditionalFormatting>
  <conditionalFormatting sqref="S36">
    <cfRule type="expression" dxfId="210" priority="318">
      <formula>INDIRECT(ADDRESS(ROW(),COLUMN()))=TRUNC(INDIRECT(ADDRESS(ROW(),COLUMN())))</formula>
    </cfRule>
  </conditionalFormatting>
  <conditionalFormatting sqref="T36:Y36">
    <cfRule type="expression" dxfId="209" priority="316">
      <formula>INDIRECT(ADDRESS(ROW(),COLUMN()))=TRUNC(INDIRECT(ADDRESS(ROW(),COLUMN())))</formula>
    </cfRule>
  </conditionalFormatting>
  <conditionalFormatting sqref="AX36:BA37">
    <cfRule type="expression" dxfId="208" priority="315">
      <formula>INDIRECT(ADDRESS(ROW(),COLUMN()))=TRUNC(INDIRECT(ADDRESS(ROW(),COLUMN())))</formula>
    </cfRule>
  </conditionalFormatting>
  <conditionalFormatting sqref="Z36">
    <cfRule type="expression" dxfId="207" priority="313">
      <formula>INDIRECT(ADDRESS(ROW(),COLUMN()))=TRUNC(INDIRECT(ADDRESS(ROW(),COLUMN())))</formula>
    </cfRule>
  </conditionalFormatting>
  <conditionalFormatting sqref="AA36:AF36">
    <cfRule type="expression" dxfId="206" priority="311">
      <formula>INDIRECT(ADDRESS(ROW(),COLUMN()))=TRUNC(INDIRECT(ADDRESS(ROW(),COLUMN())))</formula>
    </cfRule>
  </conditionalFormatting>
  <conditionalFormatting sqref="AG36">
    <cfRule type="expression" dxfId="205" priority="309">
      <formula>INDIRECT(ADDRESS(ROW(),COLUMN()))=TRUNC(INDIRECT(ADDRESS(ROW(),COLUMN())))</formula>
    </cfRule>
  </conditionalFormatting>
  <conditionalFormatting sqref="AH36:AM36">
    <cfRule type="expression" dxfId="204" priority="307">
      <formula>INDIRECT(ADDRESS(ROW(),COLUMN()))=TRUNC(INDIRECT(ADDRESS(ROW(),COLUMN())))</formula>
    </cfRule>
  </conditionalFormatting>
  <conditionalFormatting sqref="AN36">
    <cfRule type="expression" dxfId="203" priority="305">
      <formula>INDIRECT(ADDRESS(ROW(),COLUMN()))=TRUNC(INDIRECT(ADDRESS(ROW(),COLUMN())))</formula>
    </cfRule>
  </conditionalFormatting>
  <conditionalFormatting sqref="AO36:AT36">
    <cfRule type="expression" dxfId="202" priority="303">
      <formula>INDIRECT(ADDRESS(ROW(),COLUMN()))=TRUNC(INDIRECT(ADDRESS(ROW(),COLUMN())))</formula>
    </cfRule>
  </conditionalFormatting>
  <conditionalFormatting sqref="AU36">
    <cfRule type="expression" dxfId="201" priority="301">
      <formula>INDIRECT(ADDRESS(ROW(),COLUMN()))=TRUNC(INDIRECT(ADDRESS(ROW(),COLUMN())))</formula>
    </cfRule>
  </conditionalFormatting>
  <conditionalFormatting sqref="AX51:BA52">
    <cfRule type="expression" dxfId="200" priority="210">
      <formula>INDIRECT(ADDRESS(ROW(),COLUMN()))=TRUNC(INDIRECT(ADDRESS(ROW(),COLUMN())))</formula>
    </cfRule>
  </conditionalFormatting>
  <conditionalFormatting sqref="AV36:AW36">
    <cfRule type="expression" dxfId="199" priority="299">
      <formula>INDIRECT(ADDRESS(ROW(),COLUMN()))=TRUNC(INDIRECT(ADDRESS(ROW(),COLUMN())))</formula>
    </cfRule>
  </conditionalFormatting>
  <conditionalFormatting sqref="S39">
    <cfRule type="expression" dxfId="198" priority="297">
      <formula>INDIRECT(ADDRESS(ROW(),COLUMN()))=TRUNC(INDIRECT(ADDRESS(ROW(),COLUMN())))</formula>
    </cfRule>
  </conditionalFormatting>
  <conditionalFormatting sqref="T39:Y39">
    <cfRule type="expression" dxfId="197" priority="295">
      <formula>INDIRECT(ADDRESS(ROW(),COLUMN()))=TRUNC(INDIRECT(ADDRESS(ROW(),COLUMN())))</formula>
    </cfRule>
  </conditionalFormatting>
  <conditionalFormatting sqref="AX39:BA40">
    <cfRule type="expression" dxfId="196" priority="294">
      <formula>INDIRECT(ADDRESS(ROW(),COLUMN()))=TRUNC(INDIRECT(ADDRESS(ROW(),COLUMN())))</formula>
    </cfRule>
  </conditionalFormatting>
  <conditionalFormatting sqref="S51">
    <cfRule type="expression" dxfId="195" priority="213">
      <formula>INDIRECT(ADDRESS(ROW(),COLUMN()))=TRUNC(INDIRECT(ADDRESS(ROW(),COLUMN())))</formula>
    </cfRule>
  </conditionalFormatting>
  <conditionalFormatting sqref="Z39">
    <cfRule type="expression" dxfId="194" priority="292">
      <formula>INDIRECT(ADDRESS(ROW(),COLUMN()))=TRUNC(INDIRECT(ADDRESS(ROW(),COLUMN())))</formula>
    </cfRule>
  </conditionalFormatting>
  <conditionalFormatting sqref="T51:Y51">
    <cfRule type="expression" dxfId="193" priority="211">
      <formula>INDIRECT(ADDRESS(ROW(),COLUMN()))=TRUNC(INDIRECT(ADDRESS(ROW(),COLUMN())))</formula>
    </cfRule>
  </conditionalFormatting>
  <conditionalFormatting sqref="AA39:AF39">
    <cfRule type="expression" dxfId="192" priority="290">
      <formula>INDIRECT(ADDRESS(ROW(),COLUMN()))=TRUNC(INDIRECT(ADDRESS(ROW(),COLUMN())))</formula>
    </cfRule>
  </conditionalFormatting>
  <conditionalFormatting sqref="AG39">
    <cfRule type="expression" dxfId="191" priority="288">
      <formula>INDIRECT(ADDRESS(ROW(),COLUMN()))=TRUNC(INDIRECT(ADDRESS(ROW(),COLUMN())))</formula>
    </cfRule>
  </conditionalFormatting>
  <conditionalFormatting sqref="AH39:AM39">
    <cfRule type="expression" dxfId="190" priority="286">
      <formula>INDIRECT(ADDRESS(ROW(),COLUMN()))=TRUNC(INDIRECT(ADDRESS(ROW(),COLUMN())))</formula>
    </cfRule>
  </conditionalFormatting>
  <conditionalFormatting sqref="AN39">
    <cfRule type="expression" dxfId="189" priority="284">
      <formula>INDIRECT(ADDRESS(ROW(),COLUMN()))=TRUNC(INDIRECT(ADDRESS(ROW(),COLUMN())))</formula>
    </cfRule>
  </conditionalFormatting>
  <conditionalFormatting sqref="AO39:AT39">
    <cfRule type="expression" dxfId="188" priority="282">
      <formula>INDIRECT(ADDRESS(ROW(),COLUMN()))=TRUNC(INDIRECT(ADDRESS(ROW(),COLUMN())))</formula>
    </cfRule>
  </conditionalFormatting>
  <conditionalFormatting sqref="AU39">
    <cfRule type="expression" dxfId="187" priority="280">
      <formula>INDIRECT(ADDRESS(ROW(),COLUMN()))=TRUNC(INDIRECT(ADDRESS(ROW(),COLUMN())))</formula>
    </cfRule>
  </conditionalFormatting>
  <conditionalFormatting sqref="AV39:AW39">
    <cfRule type="expression" dxfId="186" priority="278">
      <formula>INDIRECT(ADDRESS(ROW(),COLUMN()))=TRUNC(INDIRECT(ADDRESS(ROW(),COLUMN())))</formula>
    </cfRule>
  </conditionalFormatting>
  <conditionalFormatting sqref="S42">
    <cfRule type="expression" dxfId="185" priority="276">
      <formula>INDIRECT(ADDRESS(ROW(),COLUMN()))=TRUNC(INDIRECT(ADDRESS(ROW(),COLUMN())))</formula>
    </cfRule>
  </conditionalFormatting>
  <conditionalFormatting sqref="T42:Y42">
    <cfRule type="expression" dxfId="184" priority="274">
      <formula>INDIRECT(ADDRESS(ROW(),COLUMN()))=TRUNC(INDIRECT(ADDRESS(ROW(),COLUMN())))</formula>
    </cfRule>
  </conditionalFormatting>
  <conditionalFormatting sqref="AX42:BA43">
    <cfRule type="expression" dxfId="183" priority="273">
      <formula>INDIRECT(ADDRESS(ROW(),COLUMN()))=TRUNC(INDIRECT(ADDRESS(ROW(),COLUMN())))</formula>
    </cfRule>
  </conditionalFormatting>
  <conditionalFormatting sqref="AH51:AM51">
    <cfRule type="expression" dxfId="182" priority="202">
      <formula>INDIRECT(ADDRESS(ROW(),COLUMN()))=TRUNC(INDIRECT(ADDRESS(ROW(),COLUMN())))</formula>
    </cfRule>
  </conditionalFormatting>
  <conditionalFormatting sqref="Z42">
    <cfRule type="expression" dxfId="181" priority="271">
      <formula>INDIRECT(ADDRESS(ROW(),COLUMN()))=TRUNC(INDIRECT(ADDRESS(ROW(),COLUMN())))</formula>
    </cfRule>
  </conditionalFormatting>
  <conditionalFormatting sqref="AN51">
    <cfRule type="expression" dxfId="180" priority="200">
      <formula>INDIRECT(ADDRESS(ROW(),COLUMN()))=TRUNC(INDIRECT(ADDRESS(ROW(),COLUMN())))</formula>
    </cfRule>
  </conditionalFormatting>
  <conditionalFormatting sqref="AA42:AF42">
    <cfRule type="expression" dxfId="179" priority="269">
      <formula>INDIRECT(ADDRESS(ROW(),COLUMN()))=TRUNC(INDIRECT(ADDRESS(ROW(),COLUMN())))</formula>
    </cfRule>
  </conditionalFormatting>
  <conditionalFormatting sqref="AO51:AT51">
    <cfRule type="expression" dxfId="178" priority="198">
      <formula>INDIRECT(ADDRESS(ROW(),COLUMN()))=TRUNC(INDIRECT(ADDRESS(ROW(),COLUMN())))</formula>
    </cfRule>
  </conditionalFormatting>
  <conditionalFormatting sqref="AG42">
    <cfRule type="expression" dxfId="177" priority="267">
      <formula>INDIRECT(ADDRESS(ROW(),COLUMN()))=TRUNC(INDIRECT(ADDRESS(ROW(),COLUMN())))</formula>
    </cfRule>
  </conditionalFormatting>
  <conditionalFormatting sqref="AU51">
    <cfRule type="expression" dxfId="176" priority="196">
      <formula>INDIRECT(ADDRESS(ROW(),COLUMN()))=TRUNC(INDIRECT(ADDRESS(ROW(),COLUMN())))</formula>
    </cfRule>
  </conditionalFormatting>
  <conditionalFormatting sqref="AH42:AM42">
    <cfRule type="expression" dxfId="175" priority="265">
      <formula>INDIRECT(ADDRESS(ROW(),COLUMN()))=TRUNC(INDIRECT(ADDRESS(ROW(),COLUMN())))</formula>
    </cfRule>
  </conditionalFormatting>
  <conditionalFormatting sqref="AV51:AW51">
    <cfRule type="expression" dxfId="174" priority="194">
      <formula>INDIRECT(ADDRESS(ROW(),COLUMN()))=TRUNC(INDIRECT(ADDRESS(ROW(),COLUMN())))</formula>
    </cfRule>
  </conditionalFormatting>
  <conditionalFormatting sqref="AN42">
    <cfRule type="expression" dxfId="173" priority="263">
      <formula>INDIRECT(ADDRESS(ROW(),COLUMN()))=TRUNC(INDIRECT(ADDRESS(ROW(),COLUMN())))</formula>
    </cfRule>
  </conditionalFormatting>
  <conditionalFormatting sqref="S54">
    <cfRule type="expression" dxfId="172" priority="192">
      <formula>INDIRECT(ADDRESS(ROW(),COLUMN()))=TRUNC(INDIRECT(ADDRESS(ROW(),COLUMN())))</formula>
    </cfRule>
  </conditionalFormatting>
  <conditionalFormatting sqref="AO42:AT42">
    <cfRule type="expression" dxfId="171" priority="261">
      <formula>INDIRECT(ADDRESS(ROW(),COLUMN()))=TRUNC(INDIRECT(ADDRESS(ROW(),COLUMN())))</formula>
    </cfRule>
  </conditionalFormatting>
  <conditionalFormatting sqref="T54:Y54">
    <cfRule type="expression" dxfId="170" priority="190">
      <formula>INDIRECT(ADDRESS(ROW(),COLUMN()))=TRUNC(INDIRECT(ADDRESS(ROW(),COLUMN())))</formula>
    </cfRule>
  </conditionalFormatting>
  <conditionalFormatting sqref="AU42">
    <cfRule type="expression" dxfId="169" priority="259">
      <formula>INDIRECT(ADDRESS(ROW(),COLUMN()))=TRUNC(INDIRECT(ADDRESS(ROW(),COLUMN())))</formula>
    </cfRule>
  </conditionalFormatting>
  <conditionalFormatting sqref="AX45:BA46">
    <cfRule type="expression" dxfId="168" priority="252">
      <formula>INDIRECT(ADDRESS(ROW(),COLUMN()))=TRUNC(INDIRECT(ADDRESS(ROW(),COLUMN())))</formula>
    </cfRule>
  </conditionalFormatting>
  <conditionalFormatting sqref="Z45">
    <cfRule type="expression" dxfId="167" priority="250">
      <formula>INDIRECT(ADDRESS(ROW(),COLUMN()))=TRUNC(INDIRECT(ADDRESS(ROW(),COLUMN())))</formula>
    </cfRule>
  </conditionalFormatting>
  <conditionalFormatting sqref="AX54:BA55">
    <cfRule type="expression" dxfId="166" priority="189">
      <formula>INDIRECT(ADDRESS(ROW(),COLUMN()))=TRUNC(INDIRECT(ADDRESS(ROW(),COLUMN())))</formula>
    </cfRule>
  </conditionalFormatting>
  <conditionalFormatting sqref="AA45:AF45">
    <cfRule type="expression" dxfId="165" priority="248">
      <formula>INDIRECT(ADDRESS(ROW(),COLUMN()))=TRUNC(INDIRECT(ADDRESS(ROW(),COLUMN())))</formula>
    </cfRule>
  </conditionalFormatting>
  <conditionalFormatting sqref="Z54">
    <cfRule type="expression" dxfId="164" priority="187">
      <formula>INDIRECT(ADDRESS(ROW(),COLUMN()))=TRUNC(INDIRECT(ADDRESS(ROW(),COLUMN())))</formula>
    </cfRule>
  </conditionalFormatting>
  <conditionalFormatting sqref="AA54:AF54">
    <cfRule type="expression" dxfId="163" priority="185">
      <formula>INDIRECT(ADDRESS(ROW(),COLUMN()))=TRUNC(INDIRECT(ADDRESS(ROW(),COLUMN())))</formula>
    </cfRule>
  </conditionalFormatting>
  <conditionalFormatting sqref="AG54">
    <cfRule type="expression" dxfId="162" priority="183">
      <formula>INDIRECT(ADDRESS(ROW(),COLUMN()))=TRUNC(INDIRECT(ADDRESS(ROW(),COLUMN())))</formula>
    </cfRule>
  </conditionalFormatting>
  <conditionalFormatting sqref="AH54:AM54">
    <cfRule type="expression" dxfId="161" priority="181">
      <formula>INDIRECT(ADDRESS(ROW(),COLUMN()))=TRUNC(INDIRECT(ADDRESS(ROW(),COLUMN())))</formula>
    </cfRule>
  </conditionalFormatting>
  <conditionalFormatting sqref="AN54">
    <cfRule type="expression" dxfId="160" priority="179">
      <formula>INDIRECT(ADDRESS(ROW(),COLUMN()))=TRUNC(INDIRECT(ADDRESS(ROW(),COLUMN())))</formula>
    </cfRule>
  </conditionalFormatting>
  <conditionalFormatting sqref="AO54:AT54">
    <cfRule type="expression" dxfId="159" priority="177">
      <formula>INDIRECT(ADDRESS(ROW(),COLUMN()))=TRUNC(INDIRECT(ADDRESS(ROW(),COLUMN())))</formula>
    </cfRule>
  </conditionalFormatting>
  <conditionalFormatting sqref="AO48:AT48">
    <cfRule type="expression" dxfId="158" priority="219">
      <formula>INDIRECT(ADDRESS(ROW(),COLUMN()))=TRUNC(INDIRECT(ADDRESS(ROW(),COLUMN())))</formula>
    </cfRule>
  </conditionalFormatting>
  <conditionalFormatting sqref="AX57:BA58">
    <cfRule type="expression" dxfId="157" priority="168">
      <formula>INDIRECT(ADDRESS(ROW(),COLUMN()))=TRUNC(INDIRECT(ADDRESS(ROW(),COLUMN())))</formula>
    </cfRule>
  </conditionalFormatting>
  <conditionalFormatting sqref="AU48">
    <cfRule type="expression" dxfId="156" priority="217">
      <formula>INDIRECT(ADDRESS(ROW(),COLUMN()))=TRUNC(INDIRECT(ADDRESS(ROW(),COLUMN())))</formula>
    </cfRule>
  </conditionalFormatting>
  <conditionalFormatting sqref="Z57">
    <cfRule type="expression" dxfId="155" priority="166">
      <formula>INDIRECT(ADDRESS(ROW(),COLUMN()))=TRUNC(INDIRECT(ADDRESS(ROW(),COLUMN())))</formula>
    </cfRule>
  </conditionalFormatting>
  <conditionalFormatting sqref="AV48:AW48">
    <cfRule type="expression" dxfId="154" priority="215">
      <formula>INDIRECT(ADDRESS(ROW(),COLUMN()))=TRUNC(INDIRECT(ADDRESS(ROW(),COLUMN())))</formula>
    </cfRule>
  </conditionalFormatting>
  <conditionalFormatting sqref="T57:Y57">
    <cfRule type="expression" dxfId="153" priority="169">
      <formula>INDIRECT(ADDRESS(ROW(),COLUMN()))=TRUNC(INDIRECT(ADDRESS(ROW(),COLUMN())))</formula>
    </cfRule>
  </conditionalFormatting>
  <conditionalFormatting sqref="Z51">
    <cfRule type="expression" dxfId="152" priority="208">
      <formula>INDIRECT(ADDRESS(ROW(),COLUMN()))=TRUNC(INDIRECT(ADDRESS(ROW(),COLUMN())))</formula>
    </cfRule>
  </conditionalFormatting>
  <conditionalFormatting sqref="AA51:AF51">
    <cfRule type="expression" dxfId="151" priority="206">
      <formula>INDIRECT(ADDRESS(ROW(),COLUMN()))=TRUNC(INDIRECT(ADDRESS(ROW(),COLUMN())))</formula>
    </cfRule>
  </conditionalFormatting>
  <conditionalFormatting sqref="AG51">
    <cfRule type="expression" dxfId="150" priority="204">
      <formula>INDIRECT(ADDRESS(ROW(),COLUMN()))=TRUNC(INDIRECT(ADDRESS(ROW(),COLUMN())))</formula>
    </cfRule>
  </conditionalFormatting>
  <conditionalFormatting sqref="AN57">
    <cfRule type="expression" dxfId="149" priority="158">
      <formula>INDIRECT(ADDRESS(ROW(),COLUMN()))=TRUNC(INDIRECT(ADDRESS(ROW(),COLUMN())))</formula>
    </cfRule>
  </conditionalFormatting>
  <conditionalFormatting sqref="AO57:AT57">
    <cfRule type="expression" dxfId="148" priority="156">
      <formula>INDIRECT(ADDRESS(ROW(),COLUMN()))=TRUNC(INDIRECT(ADDRESS(ROW(),COLUMN())))</formula>
    </cfRule>
  </conditionalFormatting>
  <conditionalFormatting sqref="AU57">
    <cfRule type="expression" dxfId="147" priority="154">
      <formula>INDIRECT(ADDRESS(ROW(),COLUMN()))=TRUNC(INDIRECT(ADDRESS(ROW(),COLUMN())))</formula>
    </cfRule>
  </conditionalFormatting>
  <conditionalFormatting sqref="AV57:AW57">
    <cfRule type="expression" dxfId="146" priority="152">
      <formula>INDIRECT(ADDRESS(ROW(),COLUMN()))=TRUNC(INDIRECT(ADDRESS(ROW(),COLUMN())))</formula>
    </cfRule>
  </conditionalFormatting>
  <conditionalFormatting sqref="S60">
    <cfRule type="expression" dxfId="145" priority="150">
      <formula>INDIRECT(ADDRESS(ROW(),COLUMN()))=TRUNC(INDIRECT(ADDRESS(ROW(),COLUMN())))</formula>
    </cfRule>
  </conditionalFormatting>
  <conditionalFormatting sqref="T60:Y60">
    <cfRule type="expression" dxfId="144" priority="148">
      <formula>INDIRECT(ADDRESS(ROW(),COLUMN()))=TRUNC(INDIRECT(ADDRESS(ROW(),COLUMN())))</formula>
    </cfRule>
  </conditionalFormatting>
  <conditionalFormatting sqref="AU54">
    <cfRule type="expression" dxfId="143" priority="175">
      <formula>INDIRECT(ADDRESS(ROW(),COLUMN()))=TRUNC(INDIRECT(ADDRESS(ROW(),COLUMN())))</formula>
    </cfRule>
  </conditionalFormatting>
  <conditionalFormatting sqref="AV54:AW54">
    <cfRule type="expression" dxfId="142" priority="173">
      <formula>INDIRECT(ADDRESS(ROW(),COLUMN()))=TRUNC(INDIRECT(ADDRESS(ROW(),COLUMN())))</formula>
    </cfRule>
  </conditionalFormatting>
  <conditionalFormatting sqref="S57">
    <cfRule type="expression" dxfId="141" priority="171">
      <formula>INDIRECT(ADDRESS(ROW(),COLUMN()))=TRUNC(INDIRECT(ADDRESS(ROW(),COLUMN())))</formula>
    </cfRule>
  </conditionalFormatting>
  <conditionalFormatting sqref="AX60:BA61">
    <cfRule type="expression" dxfId="140" priority="147">
      <formula>INDIRECT(ADDRESS(ROW(),COLUMN()))=TRUNC(INDIRECT(ADDRESS(ROW(),COLUMN())))</formula>
    </cfRule>
  </conditionalFormatting>
  <conditionalFormatting sqref="Z60">
    <cfRule type="expression" dxfId="139" priority="145">
      <formula>INDIRECT(ADDRESS(ROW(),COLUMN()))=TRUNC(INDIRECT(ADDRESS(ROW(),COLUMN())))</formula>
    </cfRule>
  </conditionalFormatting>
  <conditionalFormatting sqref="AA57:AF57">
    <cfRule type="expression" dxfId="138" priority="164">
      <formula>INDIRECT(ADDRESS(ROW(),COLUMN()))=TRUNC(INDIRECT(ADDRESS(ROW(),COLUMN())))</formula>
    </cfRule>
  </conditionalFormatting>
  <conditionalFormatting sqref="AA60:AF60">
    <cfRule type="expression" dxfId="137" priority="143">
      <formula>INDIRECT(ADDRESS(ROW(),COLUMN()))=TRUNC(INDIRECT(ADDRESS(ROW(),COLUMN())))</formula>
    </cfRule>
  </conditionalFormatting>
  <conditionalFormatting sqref="AG57">
    <cfRule type="expression" dxfId="136" priority="162">
      <formula>INDIRECT(ADDRESS(ROW(),COLUMN()))=TRUNC(INDIRECT(ADDRESS(ROW(),COLUMN())))</formula>
    </cfRule>
  </conditionalFormatting>
  <conditionalFormatting sqref="AG60">
    <cfRule type="expression" dxfId="135" priority="141">
      <formula>INDIRECT(ADDRESS(ROW(),COLUMN()))=TRUNC(INDIRECT(ADDRESS(ROW(),COLUMN())))</formula>
    </cfRule>
  </conditionalFormatting>
  <conditionalFormatting sqref="AH57:AM57">
    <cfRule type="expression" dxfId="134" priority="160">
      <formula>INDIRECT(ADDRESS(ROW(),COLUMN()))=TRUNC(INDIRECT(ADDRESS(ROW(),COLUMN())))</formula>
    </cfRule>
  </conditionalFormatting>
  <conditionalFormatting sqref="AH60:AM60">
    <cfRule type="expression" dxfId="133" priority="139">
      <formula>INDIRECT(ADDRESS(ROW(),COLUMN()))=TRUNC(INDIRECT(ADDRESS(ROW(),COLUMN())))</formula>
    </cfRule>
  </conditionalFormatting>
  <conditionalFormatting sqref="AN60">
    <cfRule type="expression" dxfId="132" priority="137">
      <formula>INDIRECT(ADDRESS(ROW(),COLUMN()))=TRUNC(INDIRECT(ADDRESS(ROW(),COLUMN())))</formula>
    </cfRule>
  </conditionalFormatting>
  <conditionalFormatting sqref="AO60:AT60">
    <cfRule type="expression" dxfId="131" priority="135">
      <formula>INDIRECT(ADDRESS(ROW(),COLUMN()))=TRUNC(INDIRECT(ADDRESS(ROW(),COLUMN())))</formula>
    </cfRule>
  </conditionalFormatting>
  <conditionalFormatting sqref="AU60">
    <cfRule type="expression" dxfId="130" priority="133">
      <formula>INDIRECT(ADDRESS(ROW(),COLUMN()))=TRUNC(INDIRECT(ADDRESS(ROW(),COLUMN())))</formula>
    </cfRule>
  </conditionalFormatting>
  <conditionalFormatting sqref="Z25">
    <cfRule type="expression" dxfId="129" priority="128">
      <formula>INDIRECT(ADDRESS(ROW(),COLUMN()))=TRUNC(INDIRECT(ADDRESS(ROW(),COLUMN())))</formula>
    </cfRule>
  </conditionalFormatting>
  <conditionalFormatting sqref="AG25">
    <cfRule type="expression" dxfId="128" priority="126">
      <formula>INDIRECT(ADDRESS(ROW(),COLUMN()))=TRUNC(INDIRECT(ADDRESS(ROW(),COLUMN())))</formula>
    </cfRule>
  </conditionalFormatting>
  <conditionalFormatting sqref="AN25">
    <cfRule type="expression" dxfId="127" priority="124">
      <formula>INDIRECT(ADDRESS(ROW(),COLUMN()))=TRUNC(INDIRECT(ADDRESS(ROW(),COLUMN())))</formula>
    </cfRule>
  </conditionalFormatting>
  <conditionalFormatting sqref="AU25">
    <cfRule type="expression" dxfId="126" priority="122">
      <formula>INDIRECT(ADDRESS(ROW(),COLUMN()))=TRUNC(INDIRECT(ADDRESS(ROW(),COLUMN())))</formula>
    </cfRule>
  </conditionalFormatting>
  <conditionalFormatting sqref="AV60:AW60">
    <cfRule type="expression" dxfId="125" priority="131">
      <formula>INDIRECT(ADDRESS(ROW(),COLUMN()))=TRUNC(INDIRECT(ADDRESS(ROW(),COLUMN())))</formula>
    </cfRule>
  </conditionalFormatting>
  <conditionalFormatting sqref="S63:BA66">
    <cfRule type="expression" dxfId="124" priority="129">
      <formula>INDIRECT(ADDRESS(ROW(),COLUMN()))=TRUNC(INDIRECT(ADDRESS(ROW(),COLUMN())))</formula>
    </cfRule>
  </conditionalFormatting>
  <conditionalFormatting sqref="AA25:AF25">
    <cfRule type="expression" dxfId="123" priority="127">
      <formula>INDIRECT(ADDRESS(ROW(),COLUMN()))=TRUNC(INDIRECT(ADDRESS(ROW(),COLUMN())))</formula>
    </cfRule>
  </conditionalFormatting>
  <conditionalFormatting sqref="AH25:AM25">
    <cfRule type="expression" dxfId="122" priority="125">
      <formula>INDIRECT(ADDRESS(ROW(),COLUMN()))=TRUNC(INDIRECT(ADDRESS(ROW(),COLUMN())))</formula>
    </cfRule>
  </conditionalFormatting>
  <conditionalFormatting sqref="AO25:AT25">
    <cfRule type="expression" dxfId="121" priority="123">
      <formula>INDIRECT(ADDRESS(ROW(),COLUMN()))=TRUNC(INDIRECT(ADDRESS(ROW(),COLUMN())))</formula>
    </cfRule>
  </conditionalFormatting>
  <conditionalFormatting sqref="AV25:AW25">
    <cfRule type="expression" dxfId="120" priority="121">
      <formula>INDIRECT(ADDRESS(ROW(),COLUMN()))=TRUNC(INDIRECT(ADDRESS(ROW(),COLUMN())))</formula>
    </cfRule>
  </conditionalFormatting>
  <conditionalFormatting sqref="S28">
    <cfRule type="expression" dxfId="119" priority="120">
      <formula>INDIRECT(ADDRESS(ROW(),COLUMN()))=TRUNC(INDIRECT(ADDRESS(ROW(),COLUMN())))</formula>
    </cfRule>
  </conditionalFormatting>
  <conditionalFormatting sqref="T28:Y28">
    <cfRule type="expression" dxfId="118" priority="119">
      <formula>INDIRECT(ADDRESS(ROW(),COLUMN()))=TRUNC(INDIRECT(ADDRESS(ROW(),COLUMN())))</formula>
    </cfRule>
  </conditionalFormatting>
  <conditionalFormatting sqref="Z28">
    <cfRule type="expression" dxfId="117" priority="118">
      <formula>INDIRECT(ADDRESS(ROW(),COLUMN()))=TRUNC(INDIRECT(ADDRESS(ROW(),COLUMN())))</formula>
    </cfRule>
  </conditionalFormatting>
  <conditionalFormatting sqref="AA28:AF28">
    <cfRule type="expression" dxfId="116" priority="117">
      <formula>INDIRECT(ADDRESS(ROW(),COLUMN()))=TRUNC(INDIRECT(ADDRESS(ROW(),COLUMN())))</formula>
    </cfRule>
  </conditionalFormatting>
  <conditionalFormatting sqref="AG28">
    <cfRule type="expression" dxfId="115" priority="116">
      <formula>INDIRECT(ADDRESS(ROW(),COLUMN()))=TRUNC(INDIRECT(ADDRESS(ROW(),COLUMN())))</formula>
    </cfRule>
  </conditionalFormatting>
  <conditionalFormatting sqref="AH28:AM28">
    <cfRule type="expression" dxfId="114" priority="115">
      <formula>INDIRECT(ADDRESS(ROW(),COLUMN()))=TRUNC(INDIRECT(ADDRESS(ROW(),COLUMN())))</formula>
    </cfRule>
  </conditionalFormatting>
  <conditionalFormatting sqref="AN28">
    <cfRule type="expression" dxfId="113" priority="114">
      <formula>INDIRECT(ADDRESS(ROW(),COLUMN()))=TRUNC(INDIRECT(ADDRESS(ROW(),COLUMN())))</formula>
    </cfRule>
  </conditionalFormatting>
  <conditionalFormatting sqref="AO28:AT28">
    <cfRule type="expression" dxfId="112" priority="113">
      <formula>INDIRECT(ADDRESS(ROW(),COLUMN()))=TRUNC(INDIRECT(ADDRESS(ROW(),COLUMN())))</formula>
    </cfRule>
  </conditionalFormatting>
  <conditionalFormatting sqref="AU28">
    <cfRule type="expression" dxfId="111" priority="112">
      <formula>INDIRECT(ADDRESS(ROW(),COLUMN()))=TRUNC(INDIRECT(ADDRESS(ROW(),COLUMN())))</formula>
    </cfRule>
  </conditionalFormatting>
  <conditionalFormatting sqref="AV28:AW28">
    <cfRule type="expression" dxfId="110" priority="111">
      <formula>INDIRECT(ADDRESS(ROW(),COLUMN()))=TRUNC(INDIRECT(ADDRESS(ROW(),COLUMN())))</formula>
    </cfRule>
  </conditionalFormatting>
  <conditionalFormatting sqref="S31">
    <cfRule type="expression" dxfId="109" priority="110">
      <formula>INDIRECT(ADDRESS(ROW(),COLUMN()))=TRUNC(INDIRECT(ADDRESS(ROW(),COLUMN())))</formula>
    </cfRule>
  </conditionalFormatting>
  <conditionalFormatting sqref="T31:Y31">
    <cfRule type="expression" dxfId="108" priority="109">
      <formula>INDIRECT(ADDRESS(ROW(),COLUMN()))=TRUNC(INDIRECT(ADDRESS(ROW(),COLUMN())))</formula>
    </cfRule>
  </conditionalFormatting>
  <conditionalFormatting sqref="Z31">
    <cfRule type="expression" dxfId="107" priority="108">
      <formula>INDIRECT(ADDRESS(ROW(),COLUMN()))=TRUNC(INDIRECT(ADDRESS(ROW(),COLUMN())))</formula>
    </cfRule>
  </conditionalFormatting>
  <conditionalFormatting sqref="AA31:AF31">
    <cfRule type="expression" dxfId="106" priority="107">
      <formula>INDIRECT(ADDRESS(ROW(),COLUMN()))=TRUNC(INDIRECT(ADDRESS(ROW(),COLUMN())))</formula>
    </cfRule>
  </conditionalFormatting>
  <conditionalFormatting sqref="AG31">
    <cfRule type="expression" dxfId="105" priority="106">
      <formula>INDIRECT(ADDRESS(ROW(),COLUMN()))=TRUNC(INDIRECT(ADDRESS(ROW(),COLUMN())))</formula>
    </cfRule>
  </conditionalFormatting>
  <conditionalFormatting sqref="AH31:AM31">
    <cfRule type="expression" dxfId="104" priority="105">
      <formula>INDIRECT(ADDRESS(ROW(),COLUMN()))=TRUNC(INDIRECT(ADDRESS(ROW(),COLUMN())))</formula>
    </cfRule>
  </conditionalFormatting>
  <conditionalFormatting sqref="AN31">
    <cfRule type="expression" dxfId="103" priority="104">
      <formula>INDIRECT(ADDRESS(ROW(),COLUMN()))=TRUNC(INDIRECT(ADDRESS(ROW(),COLUMN())))</formula>
    </cfRule>
  </conditionalFormatting>
  <conditionalFormatting sqref="AO31:AT31">
    <cfRule type="expression" dxfId="102" priority="103">
      <formula>INDIRECT(ADDRESS(ROW(),COLUMN()))=TRUNC(INDIRECT(ADDRESS(ROW(),COLUMN())))</formula>
    </cfRule>
  </conditionalFormatting>
  <conditionalFormatting sqref="AU31">
    <cfRule type="expression" dxfId="101" priority="102">
      <formula>INDIRECT(ADDRESS(ROW(),COLUMN()))=TRUNC(INDIRECT(ADDRESS(ROW(),COLUMN())))</formula>
    </cfRule>
  </conditionalFormatting>
  <conditionalFormatting sqref="AV31:AW31">
    <cfRule type="expression" dxfId="100" priority="101">
      <formula>INDIRECT(ADDRESS(ROW(),COLUMN()))=TRUNC(INDIRECT(ADDRESS(ROW(),COLUMN())))</formula>
    </cfRule>
  </conditionalFormatting>
  <conditionalFormatting sqref="S34">
    <cfRule type="expression" dxfId="99" priority="100">
      <formula>INDIRECT(ADDRESS(ROW(),COLUMN()))=TRUNC(INDIRECT(ADDRESS(ROW(),COLUMN())))</formula>
    </cfRule>
  </conditionalFormatting>
  <conditionalFormatting sqref="T34:Y34">
    <cfRule type="expression" dxfId="98" priority="99">
      <formula>INDIRECT(ADDRESS(ROW(),COLUMN()))=TRUNC(INDIRECT(ADDRESS(ROW(),COLUMN())))</formula>
    </cfRule>
  </conditionalFormatting>
  <conditionalFormatting sqref="Z34">
    <cfRule type="expression" dxfId="97" priority="98">
      <formula>INDIRECT(ADDRESS(ROW(),COLUMN()))=TRUNC(INDIRECT(ADDRESS(ROW(),COLUMN())))</formula>
    </cfRule>
  </conditionalFormatting>
  <conditionalFormatting sqref="AA34:AF34">
    <cfRule type="expression" dxfId="96" priority="97">
      <formula>INDIRECT(ADDRESS(ROW(),COLUMN()))=TRUNC(INDIRECT(ADDRESS(ROW(),COLUMN())))</formula>
    </cfRule>
  </conditionalFormatting>
  <conditionalFormatting sqref="AG34">
    <cfRule type="expression" dxfId="95" priority="96">
      <formula>INDIRECT(ADDRESS(ROW(),COLUMN()))=TRUNC(INDIRECT(ADDRESS(ROW(),COLUMN())))</formula>
    </cfRule>
  </conditionalFormatting>
  <conditionalFormatting sqref="AH34:AM34">
    <cfRule type="expression" dxfId="94" priority="95">
      <formula>INDIRECT(ADDRESS(ROW(),COLUMN()))=TRUNC(INDIRECT(ADDRESS(ROW(),COLUMN())))</formula>
    </cfRule>
  </conditionalFormatting>
  <conditionalFormatting sqref="AN34">
    <cfRule type="expression" dxfId="93" priority="94">
      <formula>INDIRECT(ADDRESS(ROW(),COLUMN()))=TRUNC(INDIRECT(ADDRESS(ROW(),COLUMN())))</formula>
    </cfRule>
  </conditionalFormatting>
  <conditionalFormatting sqref="AO34:AT34">
    <cfRule type="expression" dxfId="92" priority="93">
      <formula>INDIRECT(ADDRESS(ROW(),COLUMN()))=TRUNC(INDIRECT(ADDRESS(ROW(),COLUMN())))</formula>
    </cfRule>
  </conditionalFormatting>
  <conditionalFormatting sqref="AU34">
    <cfRule type="expression" dxfId="91" priority="92">
      <formula>INDIRECT(ADDRESS(ROW(),COLUMN()))=TRUNC(INDIRECT(ADDRESS(ROW(),COLUMN())))</formula>
    </cfRule>
  </conditionalFormatting>
  <conditionalFormatting sqref="AV34:AW34">
    <cfRule type="expression" dxfId="90" priority="91">
      <formula>INDIRECT(ADDRESS(ROW(),COLUMN()))=TRUNC(INDIRECT(ADDRESS(ROW(),COLUMN())))</formula>
    </cfRule>
  </conditionalFormatting>
  <conditionalFormatting sqref="S37">
    <cfRule type="expression" dxfId="89" priority="90">
      <formula>INDIRECT(ADDRESS(ROW(),COLUMN()))=TRUNC(INDIRECT(ADDRESS(ROW(),COLUMN())))</formula>
    </cfRule>
  </conditionalFormatting>
  <conditionalFormatting sqref="T37:Y37">
    <cfRule type="expression" dxfId="88" priority="89">
      <formula>INDIRECT(ADDRESS(ROW(),COLUMN()))=TRUNC(INDIRECT(ADDRESS(ROW(),COLUMN())))</formula>
    </cfRule>
  </conditionalFormatting>
  <conditionalFormatting sqref="Z37">
    <cfRule type="expression" dxfId="87" priority="88">
      <formula>INDIRECT(ADDRESS(ROW(),COLUMN()))=TRUNC(INDIRECT(ADDRESS(ROW(),COLUMN())))</formula>
    </cfRule>
  </conditionalFormatting>
  <conditionalFormatting sqref="AA37:AF37">
    <cfRule type="expression" dxfId="86" priority="87">
      <formula>INDIRECT(ADDRESS(ROW(),COLUMN()))=TRUNC(INDIRECT(ADDRESS(ROW(),COLUMN())))</formula>
    </cfRule>
  </conditionalFormatting>
  <conditionalFormatting sqref="AG37">
    <cfRule type="expression" dxfId="85" priority="86">
      <formula>INDIRECT(ADDRESS(ROW(),COLUMN()))=TRUNC(INDIRECT(ADDRESS(ROW(),COLUMN())))</formula>
    </cfRule>
  </conditionalFormatting>
  <conditionalFormatting sqref="AH37:AM37">
    <cfRule type="expression" dxfId="84" priority="85">
      <formula>INDIRECT(ADDRESS(ROW(),COLUMN()))=TRUNC(INDIRECT(ADDRESS(ROW(),COLUMN())))</formula>
    </cfRule>
  </conditionalFormatting>
  <conditionalFormatting sqref="AN37">
    <cfRule type="expression" dxfId="83" priority="84">
      <formula>INDIRECT(ADDRESS(ROW(),COLUMN()))=TRUNC(INDIRECT(ADDRESS(ROW(),COLUMN())))</formula>
    </cfRule>
  </conditionalFormatting>
  <conditionalFormatting sqref="AO37:AT37">
    <cfRule type="expression" dxfId="82" priority="83">
      <formula>INDIRECT(ADDRESS(ROW(),COLUMN()))=TRUNC(INDIRECT(ADDRESS(ROW(),COLUMN())))</formula>
    </cfRule>
  </conditionalFormatting>
  <conditionalFormatting sqref="AU37">
    <cfRule type="expression" dxfId="81" priority="82">
      <formula>INDIRECT(ADDRESS(ROW(),COLUMN()))=TRUNC(INDIRECT(ADDRESS(ROW(),COLUMN())))</formula>
    </cfRule>
  </conditionalFormatting>
  <conditionalFormatting sqref="AV37:AW37">
    <cfRule type="expression" dxfId="80" priority="81">
      <formula>INDIRECT(ADDRESS(ROW(),COLUMN()))=TRUNC(INDIRECT(ADDRESS(ROW(),COLUMN())))</formula>
    </cfRule>
  </conditionalFormatting>
  <conditionalFormatting sqref="S40">
    <cfRule type="expression" dxfId="79" priority="80">
      <formula>INDIRECT(ADDRESS(ROW(),COLUMN()))=TRUNC(INDIRECT(ADDRESS(ROW(),COLUMN())))</formula>
    </cfRule>
  </conditionalFormatting>
  <conditionalFormatting sqref="T40:Y40">
    <cfRule type="expression" dxfId="78" priority="79">
      <formula>INDIRECT(ADDRESS(ROW(),COLUMN()))=TRUNC(INDIRECT(ADDRESS(ROW(),COLUMN())))</formula>
    </cfRule>
  </conditionalFormatting>
  <conditionalFormatting sqref="Z40">
    <cfRule type="expression" dxfId="77" priority="78">
      <formula>INDIRECT(ADDRESS(ROW(),COLUMN()))=TRUNC(INDIRECT(ADDRESS(ROW(),COLUMN())))</formula>
    </cfRule>
  </conditionalFormatting>
  <conditionalFormatting sqref="AA40:AF40">
    <cfRule type="expression" dxfId="76" priority="77">
      <formula>INDIRECT(ADDRESS(ROW(),COLUMN()))=TRUNC(INDIRECT(ADDRESS(ROW(),COLUMN())))</formula>
    </cfRule>
  </conditionalFormatting>
  <conditionalFormatting sqref="AG40">
    <cfRule type="expression" dxfId="75" priority="76">
      <formula>INDIRECT(ADDRESS(ROW(),COLUMN()))=TRUNC(INDIRECT(ADDRESS(ROW(),COLUMN())))</formula>
    </cfRule>
  </conditionalFormatting>
  <conditionalFormatting sqref="AH40:AM40">
    <cfRule type="expression" dxfId="74" priority="75">
      <formula>INDIRECT(ADDRESS(ROW(),COLUMN()))=TRUNC(INDIRECT(ADDRESS(ROW(),COLUMN())))</formula>
    </cfRule>
  </conditionalFormatting>
  <conditionalFormatting sqref="AN40">
    <cfRule type="expression" dxfId="73" priority="74">
      <formula>INDIRECT(ADDRESS(ROW(),COLUMN()))=TRUNC(INDIRECT(ADDRESS(ROW(),COLUMN())))</formula>
    </cfRule>
  </conditionalFormatting>
  <conditionalFormatting sqref="AO40:AT40">
    <cfRule type="expression" dxfId="72" priority="73">
      <formula>INDIRECT(ADDRESS(ROW(),COLUMN()))=TRUNC(INDIRECT(ADDRESS(ROW(),COLUMN())))</formula>
    </cfRule>
  </conditionalFormatting>
  <conditionalFormatting sqref="AU40">
    <cfRule type="expression" dxfId="71" priority="72">
      <formula>INDIRECT(ADDRESS(ROW(),COLUMN()))=TRUNC(INDIRECT(ADDRESS(ROW(),COLUMN())))</formula>
    </cfRule>
  </conditionalFormatting>
  <conditionalFormatting sqref="AV40:AW40">
    <cfRule type="expression" dxfId="70" priority="71">
      <formula>INDIRECT(ADDRESS(ROW(),COLUMN()))=TRUNC(INDIRECT(ADDRESS(ROW(),COLUMN())))</formula>
    </cfRule>
  </conditionalFormatting>
  <conditionalFormatting sqref="S43">
    <cfRule type="expression" dxfId="69" priority="70">
      <formula>INDIRECT(ADDRESS(ROW(),COLUMN()))=TRUNC(INDIRECT(ADDRESS(ROW(),COLUMN())))</formula>
    </cfRule>
  </conditionalFormatting>
  <conditionalFormatting sqref="T43:Y43">
    <cfRule type="expression" dxfId="68" priority="69">
      <formula>INDIRECT(ADDRESS(ROW(),COLUMN()))=TRUNC(INDIRECT(ADDRESS(ROW(),COLUMN())))</formula>
    </cfRule>
  </conditionalFormatting>
  <conditionalFormatting sqref="Z43">
    <cfRule type="expression" dxfId="67" priority="68">
      <formula>INDIRECT(ADDRESS(ROW(),COLUMN()))=TRUNC(INDIRECT(ADDRESS(ROW(),COLUMN())))</formula>
    </cfRule>
  </conditionalFormatting>
  <conditionalFormatting sqref="AA43:AF43">
    <cfRule type="expression" dxfId="66" priority="67">
      <formula>INDIRECT(ADDRESS(ROW(),COLUMN()))=TRUNC(INDIRECT(ADDRESS(ROW(),COLUMN())))</formula>
    </cfRule>
  </conditionalFormatting>
  <conditionalFormatting sqref="AG43">
    <cfRule type="expression" dxfId="65" priority="66">
      <formula>INDIRECT(ADDRESS(ROW(),COLUMN()))=TRUNC(INDIRECT(ADDRESS(ROW(),COLUMN())))</formula>
    </cfRule>
  </conditionalFormatting>
  <conditionalFormatting sqref="AH43:AM43">
    <cfRule type="expression" dxfId="64" priority="65">
      <formula>INDIRECT(ADDRESS(ROW(),COLUMN()))=TRUNC(INDIRECT(ADDRESS(ROW(),COLUMN())))</formula>
    </cfRule>
  </conditionalFormatting>
  <conditionalFormatting sqref="AN43">
    <cfRule type="expression" dxfId="63" priority="64">
      <formula>INDIRECT(ADDRESS(ROW(),COLUMN()))=TRUNC(INDIRECT(ADDRESS(ROW(),COLUMN())))</formula>
    </cfRule>
  </conditionalFormatting>
  <conditionalFormatting sqref="AO43:AT43">
    <cfRule type="expression" dxfId="62" priority="63">
      <formula>INDIRECT(ADDRESS(ROW(),COLUMN()))=TRUNC(INDIRECT(ADDRESS(ROW(),COLUMN())))</formula>
    </cfRule>
  </conditionalFormatting>
  <conditionalFormatting sqref="AU43">
    <cfRule type="expression" dxfId="61" priority="62">
      <formula>INDIRECT(ADDRESS(ROW(),COLUMN()))=TRUNC(INDIRECT(ADDRESS(ROW(),COLUMN())))</formula>
    </cfRule>
  </conditionalFormatting>
  <conditionalFormatting sqref="AV43:AW43">
    <cfRule type="expression" dxfId="60" priority="61">
      <formula>INDIRECT(ADDRESS(ROW(),COLUMN()))=TRUNC(INDIRECT(ADDRESS(ROW(),COLUMN())))</formula>
    </cfRule>
  </conditionalFormatting>
  <conditionalFormatting sqref="S46">
    <cfRule type="expression" dxfId="59" priority="60">
      <formula>INDIRECT(ADDRESS(ROW(),COLUMN()))=TRUNC(INDIRECT(ADDRESS(ROW(),COLUMN())))</formula>
    </cfRule>
  </conditionalFormatting>
  <conditionalFormatting sqref="T46:Y46">
    <cfRule type="expression" dxfId="58" priority="59">
      <formula>INDIRECT(ADDRESS(ROW(),COLUMN()))=TRUNC(INDIRECT(ADDRESS(ROW(),COLUMN())))</formula>
    </cfRule>
  </conditionalFormatting>
  <conditionalFormatting sqref="Z46">
    <cfRule type="expression" dxfId="57" priority="58">
      <formula>INDIRECT(ADDRESS(ROW(),COLUMN()))=TRUNC(INDIRECT(ADDRESS(ROW(),COLUMN())))</formula>
    </cfRule>
  </conditionalFormatting>
  <conditionalFormatting sqref="AA46:AF46">
    <cfRule type="expression" dxfId="56" priority="57">
      <formula>INDIRECT(ADDRESS(ROW(),COLUMN()))=TRUNC(INDIRECT(ADDRESS(ROW(),COLUMN())))</formula>
    </cfRule>
  </conditionalFormatting>
  <conditionalFormatting sqref="AG46">
    <cfRule type="expression" dxfId="55" priority="56">
      <formula>INDIRECT(ADDRESS(ROW(),COLUMN()))=TRUNC(INDIRECT(ADDRESS(ROW(),COLUMN())))</formula>
    </cfRule>
  </conditionalFormatting>
  <conditionalFormatting sqref="AH46:AM46">
    <cfRule type="expression" dxfId="54" priority="55">
      <formula>INDIRECT(ADDRESS(ROW(),COLUMN()))=TRUNC(INDIRECT(ADDRESS(ROW(),COLUMN())))</formula>
    </cfRule>
  </conditionalFormatting>
  <conditionalFormatting sqref="AN46">
    <cfRule type="expression" dxfId="53" priority="54">
      <formula>INDIRECT(ADDRESS(ROW(),COLUMN()))=TRUNC(INDIRECT(ADDRESS(ROW(),COLUMN())))</formula>
    </cfRule>
  </conditionalFormatting>
  <conditionalFormatting sqref="AO46:AT46">
    <cfRule type="expression" dxfId="52" priority="53">
      <formula>INDIRECT(ADDRESS(ROW(),COLUMN()))=TRUNC(INDIRECT(ADDRESS(ROW(),COLUMN())))</formula>
    </cfRule>
  </conditionalFormatting>
  <conditionalFormatting sqref="AU46">
    <cfRule type="expression" dxfId="51" priority="52">
      <formula>INDIRECT(ADDRESS(ROW(),COLUMN()))=TRUNC(INDIRECT(ADDRESS(ROW(),COLUMN())))</formula>
    </cfRule>
  </conditionalFormatting>
  <conditionalFormatting sqref="AV46:AW46">
    <cfRule type="expression" dxfId="50" priority="51">
      <formula>INDIRECT(ADDRESS(ROW(),COLUMN()))=TRUNC(INDIRECT(ADDRESS(ROW(),COLUMN())))</formula>
    </cfRule>
  </conditionalFormatting>
  <conditionalFormatting sqref="S49">
    <cfRule type="expression" dxfId="49" priority="50">
      <formula>INDIRECT(ADDRESS(ROW(),COLUMN()))=TRUNC(INDIRECT(ADDRESS(ROW(),COLUMN())))</formula>
    </cfRule>
  </conditionalFormatting>
  <conditionalFormatting sqref="T49:Y49">
    <cfRule type="expression" dxfId="48" priority="49">
      <formula>INDIRECT(ADDRESS(ROW(),COLUMN()))=TRUNC(INDIRECT(ADDRESS(ROW(),COLUMN())))</formula>
    </cfRule>
  </conditionalFormatting>
  <conditionalFormatting sqref="Z49">
    <cfRule type="expression" dxfId="47" priority="48">
      <formula>INDIRECT(ADDRESS(ROW(),COLUMN()))=TRUNC(INDIRECT(ADDRESS(ROW(),COLUMN())))</formula>
    </cfRule>
  </conditionalFormatting>
  <conditionalFormatting sqref="AA49:AF49">
    <cfRule type="expression" dxfId="46" priority="47">
      <formula>INDIRECT(ADDRESS(ROW(),COLUMN()))=TRUNC(INDIRECT(ADDRESS(ROW(),COLUMN())))</formula>
    </cfRule>
  </conditionalFormatting>
  <conditionalFormatting sqref="AG49">
    <cfRule type="expression" dxfId="45" priority="46">
      <formula>INDIRECT(ADDRESS(ROW(),COLUMN()))=TRUNC(INDIRECT(ADDRESS(ROW(),COLUMN())))</formula>
    </cfRule>
  </conditionalFormatting>
  <conditionalFormatting sqref="AH49:AM49">
    <cfRule type="expression" dxfId="44" priority="45">
      <formula>INDIRECT(ADDRESS(ROW(),COLUMN()))=TRUNC(INDIRECT(ADDRESS(ROW(),COLUMN())))</formula>
    </cfRule>
  </conditionalFormatting>
  <conditionalFormatting sqref="AN49">
    <cfRule type="expression" dxfId="43" priority="44">
      <formula>INDIRECT(ADDRESS(ROW(),COLUMN()))=TRUNC(INDIRECT(ADDRESS(ROW(),COLUMN())))</formula>
    </cfRule>
  </conditionalFormatting>
  <conditionalFormatting sqref="AO49:AT49">
    <cfRule type="expression" dxfId="42" priority="43">
      <formula>INDIRECT(ADDRESS(ROW(),COLUMN()))=TRUNC(INDIRECT(ADDRESS(ROW(),COLUMN())))</formula>
    </cfRule>
  </conditionalFormatting>
  <conditionalFormatting sqref="AU49">
    <cfRule type="expression" dxfId="41" priority="42">
      <formula>INDIRECT(ADDRESS(ROW(),COLUMN()))=TRUNC(INDIRECT(ADDRESS(ROW(),COLUMN())))</formula>
    </cfRule>
  </conditionalFormatting>
  <conditionalFormatting sqref="AV49:AW49">
    <cfRule type="expression" dxfId="40" priority="41">
      <formula>INDIRECT(ADDRESS(ROW(),COLUMN()))=TRUNC(INDIRECT(ADDRESS(ROW(),COLUMN())))</formula>
    </cfRule>
  </conditionalFormatting>
  <conditionalFormatting sqref="S52">
    <cfRule type="expression" dxfId="39" priority="40">
      <formula>INDIRECT(ADDRESS(ROW(),COLUMN()))=TRUNC(INDIRECT(ADDRESS(ROW(),COLUMN())))</formula>
    </cfRule>
  </conditionalFormatting>
  <conditionalFormatting sqref="T52:Y52">
    <cfRule type="expression" dxfId="38" priority="39">
      <formula>INDIRECT(ADDRESS(ROW(),COLUMN()))=TRUNC(INDIRECT(ADDRESS(ROW(),COLUMN())))</formula>
    </cfRule>
  </conditionalFormatting>
  <conditionalFormatting sqref="Z52">
    <cfRule type="expression" dxfId="37" priority="38">
      <formula>INDIRECT(ADDRESS(ROW(),COLUMN()))=TRUNC(INDIRECT(ADDRESS(ROW(),COLUMN())))</formula>
    </cfRule>
  </conditionalFormatting>
  <conditionalFormatting sqref="AA52:AF52">
    <cfRule type="expression" dxfId="36" priority="37">
      <formula>INDIRECT(ADDRESS(ROW(),COLUMN()))=TRUNC(INDIRECT(ADDRESS(ROW(),COLUMN())))</formula>
    </cfRule>
  </conditionalFormatting>
  <conditionalFormatting sqref="AG52">
    <cfRule type="expression" dxfId="35" priority="36">
      <formula>INDIRECT(ADDRESS(ROW(),COLUMN()))=TRUNC(INDIRECT(ADDRESS(ROW(),COLUMN())))</formula>
    </cfRule>
  </conditionalFormatting>
  <conditionalFormatting sqref="AH52:AM52">
    <cfRule type="expression" dxfId="34" priority="35">
      <formula>INDIRECT(ADDRESS(ROW(),COLUMN()))=TRUNC(INDIRECT(ADDRESS(ROW(),COLUMN())))</formula>
    </cfRule>
  </conditionalFormatting>
  <conditionalFormatting sqref="AN52">
    <cfRule type="expression" dxfId="33" priority="34">
      <formula>INDIRECT(ADDRESS(ROW(),COLUMN()))=TRUNC(INDIRECT(ADDRESS(ROW(),COLUMN())))</formula>
    </cfRule>
  </conditionalFormatting>
  <conditionalFormatting sqref="AO52:AT52">
    <cfRule type="expression" dxfId="32" priority="33">
      <formula>INDIRECT(ADDRESS(ROW(),COLUMN()))=TRUNC(INDIRECT(ADDRESS(ROW(),COLUMN())))</formula>
    </cfRule>
  </conditionalFormatting>
  <conditionalFormatting sqref="AU52">
    <cfRule type="expression" dxfId="31" priority="32">
      <formula>INDIRECT(ADDRESS(ROW(),COLUMN()))=TRUNC(INDIRECT(ADDRESS(ROW(),COLUMN())))</formula>
    </cfRule>
  </conditionalFormatting>
  <conditionalFormatting sqref="AV52:AW52">
    <cfRule type="expression" dxfId="30" priority="31">
      <formula>INDIRECT(ADDRESS(ROW(),COLUMN()))=TRUNC(INDIRECT(ADDRESS(ROW(),COLUMN())))</formula>
    </cfRule>
  </conditionalFormatting>
  <conditionalFormatting sqref="S55">
    <cfRule type="expression" dxfId="29" priority="30">
      <formula>INDIRECT(ADDRESS(ROW(),COLUMN()))=TRUNC(INDIRECT(ADDRESS(ROW(),COLUMN())))</formula>
    </cfRule>
  </conditionalFormatting>
  <conditionalFormatting sqref="T55:Y55">
    <cfRule type="expression" dxfId="28" priority="29">
      <formula>INDIRECT(ADDRESS(ROW(),COLUMN()))=TRUNC(INDIRECT(ADDRESS(ROW(),COLUMN())))</formula>
    </cfRule>
  </conditionalFormatting>
  <conditionalFormatting sqref="Z55">
    <cfRule type="expression" dxfId="27" priority="28">
      <formula>INDIRECT(ADDRESS(ROW(),COLUMN()))=TRUNC(INDIRECT(ADDRESS(ROW(),COLUMN())))</formula>
    </cfRule>
  </conditionalFormatting>
  <conditionalFormatting sqref="AA55:AF55">
    <cfRule type="expression" dxfId="26" priority="27">
      <formula>INDIRECT(ADDRESS(ROW(),COLUMN()))=TRUNC(INDIRECT(ADDRESS(ROW(),COLUMN())))</formula>
    </cfRule>
  </conditionalFormatting>
  <conditionalFormatting sqref="AG55">
    <cfRule type="expression" dxfId="25" priority="26">
      <formula>INDIRECT(ADDRESS(ROW(),COLUMN()))=TRUNC(INDIRECT(ADDRESS(ROW(),COLUMN())))</formula>
    </cfRule>
  </conditionalFormatting>
  <conditionalFormatting sqref="AH55:AM55">
    <cfRule type="expression" dxfId="24" priority="25">
      <formula>INDIRECT(ADDRESS(ROW(),COLUMN()))=TRUNC(INDIRECT(ADDRESS(ROW(),COLUMN())))</formula>
    </cfRule>
  </conditionalFormatting>
  <conditionalFormatting sqref="AN55">
    <cfRule type="expression" dxfId="23" priority="24">
      <formula>INDIRECT(ADDRESS(ROW(),COLUMN()))=TRUNC(INDIRECT(ADDRESS(ROW(),COLUMN())))</formula>
    </cfRule>
  </conditionalFormatting>
  <conditionalFormatting sqref="AO55:AT55">
    <cfRule type="expression" dxfId="22" priority="23">
      <formula>INDIRECT(ADDRESS(ROW(),COLUMN()))=TRUNC(INDIRECT(ADDRESS(ROW(),COLUMN())))</formula>
    </cfRule>
  </conditionalFormatting>
  <conditionalFormatting sqref="AU55">
    <cfRule type="expression" dxfId="21" priority="22">
      <formula>INDIRECT(ADDRESS(ROW(),COLUMN()))=TRUNC(INDIRECT(ADDRESS(ROW(),COLUMN())))</formula>
    </cfRule>
  </conditionalFormatting>
  <conditionalFormatting sqref="AV55:AW55">
    <cfRule type="expression" dxfId="20" priority="21">
      <formula>INDIRECT(ADDRESS(ROW(),COLUMN()))=TRUNC(INDIRECT(ADDRESS(ROW(),COLUMN())))</formula>
    </cfRule>
  </conditionalFormatting>
  <conditionalFormatting sqref="S58">
    <cfRule type="expression" dxfId="19" priority="20">
      <formula>INDIRECT(ADDRESS(ROW(),COLUMN()))=TRUNC(INDIRECT(ADDRESS(ROW(),COLUMN())))</formula>
    </cfRule>
  </conditionalFormatting>
  <conditionalFormatting sqref="T58:Y58">
    <cfRule type="expression" dxfId="18" priority="19">
      <formula>INDIRECT(ADDRESS(ROW(),COLUMN()))=TRUNC(INDIRECT(ADDRESS(ROW(),COLUMN())))</formula>
    </cfRule>
  </conditionalFormatting>
  <conditionalFormatting sqref="Z58">
    <cfRule type="expression" dxfId="17" priority="18">
      <formula>INDIRECT(ADDRESS(ROW(),COLUMN()))=TRUNC(INDIRECT(ADDRESS(ROW(),COLUMN())))</formula>
    </cfRule>
  </conditionalFormatting>
  <conditionalFormatting sqref="AA58:AF58">
    <cfRule type="expression" dxfId="16" priority="17">
      <formula>INDIRECT(ADDRESS(ROW(),COLUMN()))=TRUNC(INDIRECT(ADDRESS(ROW(),COLUMN())))</formula>
    </cfRule>
  </conditionalFormatting>
  <conditionalFormatting sqref="AG58">
    <cfRule type="expression" dxfId="15" priority="16">
      <formula>INDIRECT(ADDRESS(ROW(),COLUMN()))=TRUNC(INDIRECT(ADDRESS(ROW(),COLUMN())))</formula>
    </cfRule>
  </conditionalFormatting>
  <conditionalFormatting sqref="AH58:AM58">
    <cfRule type="expression" dxfId="14" priority="15">
      <formula>INDIRECT(ADDRESS(ROW(),COLUMN()))=TRUNC(INDIRECT(ADDRESS(ROW(),COLUMN())))</formula>
    </cfRule>
  </conditionalFormatting>
  <conditionalFormatting sqref="AN58">
    <cfRule type="expression" dxfId="13" priority="14">
      <formula>INDIRECT(ADDRESS(ROW(),COLUMN()))=TRUNC(INDIRECT(ADDRESS(ROW(),COLUMN())))</formula>
    </cfRule>
  </conditionalFormatting>
  <conditionalFormatting sqref="AO58:AT58">
    <cfRule type="expression" dxfId="12" priority="13">
      <formula>INDIRECT(ADDRESS(ROW(),COLUMN()))=TRUNC(INDIRECT(ADDRESS(ROW(),COLUMN())))</formula>
    </cfRule>
  </conditionalFormatting>
  <conditionalFormatting sqref="AU58">
    <cfRule type="expression" dxfId="11" priority="12">
      <formula>INDIRECT(ADDRESS(ROW(),COLUMN()))=TRUNC(INDIRECT(ADDRESS(ROW(),COLUMN())))</formula>
    </cfRule>
  </conditionalFormatting>
  <conditionalFormatting sqref="AV58:AW58">
    <cfRule type="expression" dxfId="10" priority="11">
      <formula>INDIRECT(ADDRESS(ROW(),COLUMN()))=TRUNC(INDIRECT(ADDRESS(ROW(),COLUMN())))</formula>
    </cfRule>
  </conditionalFormatting>
  <conditionalFormatting sqref="S61">
    <cfRule type="expression" dxfId="9" priority="10">
      <formula>INDIRECT(ADDRESS(ROW(),COLUMN()))=TRUNC(INDIRECT(ADDRESS(ROW(),COLUMN())))</formula>
    </cfRule>
  </conditionalFormatting>
  <conditionalFormatting sqref="T61:Y61">
    <cfRule type="expression" dxfId="8" priority="9">
      <formula>INDIRECT(ADDRESS(ROW(),COLUMN()))=TRUNC(INDIRECT(ADDRESS(ROW(),COLUMN())))</formula>
    </cfRule>
  </conditionalFormatting>
  <conditionalFormatting sqref="Z61">
    <cfRule type="expression" dxfId="7" priority="8">
      <formula>INDIRECT(ADDRESS(ROW(),COLUMN()))=TRUNC(INDIRECT(ADDRESS(ROW(),COLUMN())))</formula>
    </cfRule>
  </conditionalFormatting>
  <conditionalFormatting sqref="AA61:AF61">
    <cfRule type="expression" dxfId="6" priority="7">
      <formula>INDIRECT(ADDRESS(ROW(),COLUMN()))=TRUNC(INDIRECT(ADDRESS(ROW(),COLUMN())))</formula>
    </cfRule>
  </conditionalFormatting>
  <conditionalFormatting sqref="AG61">
    <cfRule type="expression" dxfId="5" priority="6">
      <formula>INDIRECT(ADDRESS(ROW(),COLUMN()))=TRUNC(INDIRECT(ADDRESS(ROW(),COLUMN())))</formula>
    </cfRule>
  </conditionalFormatting>
  <conditionalFormatting sqref="AH61:AM61">
    <cfRule type="expression" dxfId="4" priority="5">
      <formula>INDIRECT(ADDRESS(ROW(),COLUMN()))=TRUNC(INDIRECT(ADDRESS(ROW(),COLUMN())))</formula>
    </cfRule>
  </conditionalFormatting>
  <conditionalFormatting sqref="AN61">
    <cfRule type="expression" dxfId="3" priority="4">
      <formula>INDIRECT(ADDRESS(ROW(),COLUMN()))=TRUNC(INDIRECT(ADDRESS(ROW(),COLUMN())))</formula>
    </cfRule>
  </conditionalFormatting>
  <conditionalFormatting sqref="AO61:AT61">
    <cfRule type="expression" dxfId="2" priority="3">
      <formula>INDIRECT(ADDRESS(ROW(),COLUMN()))=TRUNC(INDIRECT(ADDRESS(ROW(),COLUMN())))</formula>
    </cfRule>
  </conditionalFormatting>
  <conditionalFormatting sqref="AU61">
    <cfRule type="expression" dxfId="1" priority="2">
      <formula>INDIRECT(ADDRESS(ROW(),COLUMN()))=TRUNC(INDIRECT(ADDRESS(ROW(),COLUMN())))</formula>
    </cfRule>
  </conditionalFormatting>
  <conditionalFormatting sqref="AV61:AW61">
    <cfRule type="expression" dxfId="0" priority="1">
      <formula>INDIRECT(ADDRESS(ROW(),COLUMN()))=TRUNC(INDIRECT(ADDRESS(ROW(),COLUMN())))</formula>
    </cfRule>
  </conditionalFormatting>
  <dataValidations count="9">
    <dataValidation type="list" errorStyle="warning" allowBlank="1" showInputMessage="1" error="リストにない場合のみ、入力してください。" sqref="H23:K61">
      <formula1>INDIRECT(C23)</formula1>
    </dataValidation>
    <dataValidation type="list" allowBlank="1" showInputMessage="1" showErrorMessage="1" sqref="BB4:BE4">
      <formula1>"４週,暦月"</formula1>
    </dataValidation>
    <dataValidation type="list" allowBlank="1" showInputMessage="1" showErrorMessage="1" sqref="AC4">
      <formula1>#REF!</formula1>
    </dataValidation>
    <dataValidation type="list" allowBlank="1" showInputMessage="1" showErrorMessage="1" sqref="S23:AW23">
      <formula1>シフト記号表</formula1>
    </dataValidation>
    <dataValidation type="list" allowBlank="1" showInputMessage="1" showErrorMessage="1" sqref="BB5:BE5">
      <formula1>"予定,実績,予定・実績"</formula1>
    </dataValidation>
    <dataValidation type="list" allowBlank="1" showInputMessage="1" sqref="C23:E61">
      <formula1>職種</formula1>
    </dataValidation>
    <dataValidation type="list" allowBlank="1" showInputMessage="1" sqref="S26:AW26 S29:AW29 S32:AW32 S35:AW35 S38:AW38 S41:AW41 S44:AW44 S47:AW47 S50:AW50 S53:AW53 S56:AW56 S59:AW59">
      <formula1>シフト記号表</formula1>
    </dataValidation>
    <dataValidation type="list" allowBlank="1" showInputMessage="1" sqref="G23:G61">
      <formula1>"A, B, C, D"</formula1>
    </dataValidation>
    <dataValidation type="decimal" allowBlank="1" showInputMessage="1" showErrorMessage="1" error="入力可能範囲　32～40" sqref="AX7">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AP2:BE2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40"/>
  <sheetViews>
    <sheetView zoomScaleNormal="100" workbookViewId="0"/>
  </sheetViews>
  <sheetFormatPr defaultColWidth="9" defaultRowHeight="25.5" x14ac:dyDescent="0.4"/>
  <cols>
    <col min="1" max="1" width="1.625" style="72" customWidth="1"/>
    <col min="2" max="2" width="5.625" style="71" customWidth="1"/>
    <col min="3" max="3" width="10.625" style="71" customWidth="1"/>
    <col min="4" max="4" width="3.375" style="71" bestFit="1" customWidth="1"/>
    <col min="5" max="5" width="15.625" style="72" customWidth="1"/>
    <col min="6" max="6" width="3.375" style="72" bestFit="1" customWidth="1"/>
    <col min="7" max="7" width="15.625" style="72" customWidth="1"/>
    <col min="8" max="8" width="3.375" style="72" bestFit="1" customWidth="1"/>
    <col min="9" max="9" width="15.625" style="71" customWidth="1"/>
    <col min="10" max="10" width="3.375" style="72" bestFit="1" customWidth="1"/>
    <col min="11" max="11" width="15.625" style="72" customWidth="1"/>
    <col min="12" max="12" width="3.375" style="72" customWidth="1"/>
    <col min="13" max="13" width="15.625" style="72" customWidth="1"/>
    <col min="14" max="14" width="3.375" style="72" customWidth="1"/>
    <col min="15" max="15" width="15.625" style="72" customWidth="1"/>
    <col min="16" max="16" width="3.375" style="72" customWidth="1"/>
    <col min="17" max="17" width="15.625" style="72" customWidth="1"/>
    <col min="18" max="18" width="3.375" style="72" customWidth="1"/>
    <col min="19" max="19" width="15.625" style="72" customWidth="1"/>
    <col min="20" max="20" width="3.375" style="72" customWidth="1"/>
    <col min="21" max="21" width="50.625" style="72" customWidth="1"/>
    <col min="22" max="16384" width="9" style="72"/>
  </cols>
  <sheetData>
    <row r="1" spans="2:21" x14ac:dyDescent="0.4">
      <c r="B1" s="70" t="s">
        <v>61</v>
      </c>
    </row>
    <row r="2" spans="2:21" x14ac:dyDescent="0.4">
      <c r="B2" s="73" t="s">
        <v>62</v>
      </c>
      <c r="E2" s="74"/>
      <c r="I2" s="75"/>
    </row>
    <row r="3" spans="2:21" x14ac:dyDescent="0.4">
      <c r="B3" s="75" t="s">
        <v>116</v>
      </c>
      <c r="E3" s="74" t="s">
        <v>120</v>
      </c>
      <c r="I3" s="75"/>
    </row>
    <row r="4" spans="2:21" x14ac:dyDescent="0.4">
      <c r="B4" s="73"/>
      <c r="E4" s="414" t="s">
        <v>46</v>
      </c>
      <c r="F4" s="414"/>
      <c r="G4" s="414"/>
      <c r="H4" s="414"/>
      <c r="I4" s="414"/>
      <c r="J4" s="414"/>
      <c r="K4" s="414"/>
      <c r="M4" s="414" t="s">
        <v>74</v>
      </c>
      <c r="N4" s="414"/>
      <c r="O4" s="414"/>
      <c r="P4" s="414"/>
      <c r="Q4" s="414"/>
      <c r="R4" s="414"/>
      <c r="S4" s="414"/>
      <c r="U4" s="414" t="s">
        <v>119</v>
      </c>
    </row>
    <row r="5" spans="2:21" x14ac:dyDescent="0.4">
      <c r="B5" s="71" t="s">
        <v>86</v>
      </c>
      <c r="C5" s="71" t="s">
        <v>7</v>
      </c>
      <c r="E5" s="71" t="s">
        <v>115</v>
      </c>
      <c r="F5" s="71"/>
      <c r="G5" s="71" t="s">
        <v>114</v>
      </c>
      <c r="I5" s="71" t="s">
        <v>63</v>
      </c>
      <c r="K5" s="71" t="s">
        <v>46</v>
      </c>
      <c r="M5" s="71" t="s">
        <v>117</v>
      </c>
      <c r="O5" s="71" t="s">
        <v>118</v>
      </c>
      <c r="Q5" s="71" t="s">
        <v>63</v>
      </c>
      <c r="S5" s="71" t="s">
        <v>46</v>
      </c>
      <c r="U5" s="414"/>
    </row>
    <row r="6" spans="2:21" x14ac:dyDescent="0.4">
      <c r="B6" s="71">
        <v>1</v>
      </c>
      <c r="C6" s="68" t="s">
        <v>28</v>
      </c>
      <c r="D6" s="71" t="s">
        <v>65</v>
      </c>
      <c r="E6" s="67">
        <v>0.375</v>
      </c>
      <c r="F6" s="71" t="s">
        <v>2</v>
      </c>
      <c r="G6" s="67">
        <v>0.75</v>
      </c>
      <c r="H6" s="72" t="s">
        <v>67</v>
      </c>
      <c r="I6" s="67">
        <v>4.1666666666666664E-2</v>
      </c>
      <c r="J6" s="72" t="s">
        <v>58</v>
      </c>
      <c r="K6" s="76">
        <f t="shared" ref="K6:K8" si="0">(G6-E6-I6)*24</f>
        <v>8</v>
      </c>
      <c r="M6" s="67">
        <v>0.39583333333333331</v>
      </c>
      <c r="N6" s="71" t="s">
        <v>2</v>
      </c>
      <c r="O6" s="67">
        <v>0.6875</v>
      </c>
      <c r="P6" s="72" t="s">
        <v>67</v>
      </c>
      <c r="Q6" s="67">
        <v>4.1666666666666664E-2</v>
      </c>
      <c r="R6" s="72" t="s">
        <v>58</v>
      </c>
      <c r="S6" s="77">
        <f>(O6-M6-Q6)*24</f>
        <v>6</v>
      </c>
      <c r="U6" s="82"/>
    </row>
    <row r="7" spans="2:21" x14ac:dyDescent="0.4">
      <c r="B7" s="71">
        <v>2</v>
      </c>
      <c r="C7" s="68" t="s">
        <v>31</v>
      </c>
      <c r="D7" s="71" t="s">
        <v>65</v>
      </c>
      <c r="E7" s="67"/>
      <c r="F7" s="71" t="s">
        <v>2</v>
      </c>
      <c r="G7" s="67"/>
      <c r="H7" s="72" t="s">
        <v>67</v>
      </c>
      <c r="I7" s="67">
        <v>0</v>
      </c>
      <c r="J7" s="72" t="s">
        <v>58</v>
      </c>
      <c r="K7" s="76">
        <f t="shared" si="0"/>
        <v>0</v>
      </c>
      <c r="M7" s="67"/>
      <c r="N7" s="71" t="s">
        <v>2</v>
      </c>
      <c r="O7" s="67"/>
      <c r="P7" s="72" t="s">
        <v>67</v>
      </c>
      <c r="Q7" s="67">
        <v>0</v>
      </c>
      <c r="R7" s="72" t="s">
        <v>58</v>
      </c>
      <c r="S7" s="77">
        <f t="shared" ref="S7:S25" si="1">(O7-M7-Q7)*24</f>
        <v>0</v>
      </c>
      <c r="U7" s="82"/>
    </row>
    <row r="8" spans="2:21" x14ac:dyDescent="0.4">
      <c r="B8" s="71">
        <v>3</v>
      </c>
      <c r="C8" s="68" t="s">
        <v>29</v>
      </c>
      <c r="D8" s="71" t="s">
        <v>65</v>
      </c>
      <c r="E8" s="67"/>
      <c r="F8" s="71" t="s">
        <v>2</v>
      </c>
      <c r="G8" s="67"/>
      <c r="H8" s="72" t="s">
        <v>67</v>
      </c>
      <c r="I8" s="67">
        <v>0</v>
      </c>
      <c r="J8" s="72" t="s">
        <v>58</v>
      </c>
      <c r="K8" s="76">
        <f t="shared" si="0"/>
        <v>0</v>
      </c>
      <c r="M8" s="67"/>
      <c r="N8" s="71" t="s">
        <v>2</v>
      </c>
      <c r="O8" s="67"/>
      <c r="P8" s="72" t="s">
        <v>67</v>
      </c>
      <c r="Q8" s="67">
        <v>0</v>
      </c>
      <c r="R8" s="72" t="s">
        <v>58</v>
      </c>
      <c r="S8" s="77">
        <f t="shared" si="1"/>
        <v>0</v>
      </c>
      <c r="U8" s="82"/>
    </row>
    <row r="9" spans="2:21" x14ac:dyDescent="0.4">
      <c r="B9" s="71">
        <v>4</v>
      </c>
      <c r="C9" s="68" t="s">
        <v>36</v>
      </c>
      <c r="D9" s="71" t="s">
        <v>65</v>
      </c>
      <c r="E9" s="67"/>
      <c r="F9" s="71" t="s">
        <v>2</v>
      </c>
      <c r="G9" s="67"/>
      <c r="H9" s="72" t="s">
        <v>67</v>
      </c>
      <c r="I9" s="67">
        <v>0</v>
      </c>
      <c r="J9" s="72" t="s">
        <v>58</v>
      </c>
      <c r="K9" s="76">
        <f>(G9-E9-I9)*24</f>
        <v>0</v>
      </c>
      <c r="M9" s="67"/>
      <c r="N9" s="71" t="s">
        <v>2</v>
      </c>
      <c r="O9" s="67"/>
      <c r="P9" s="72" t="s">
        <v>67</v>
      </c>
      <c r="Q9" s="67">
        <v>0</v>
      </c>
      <c r="R9" s="72" t="s">
        <v>58</v>
      </c>
      <c r="S9" s="77">
        <f t="shared" si="1"/>
        <v>0</v>
      </c>
      <c r="U9" s="82"/>
    </row>
    <row r="10" spans="2:21" x14ac:dyDescent="0.4">
      <c r="B10" s="71">
        <v>5</v>
      </c>
      <c r="C10" s="68" t="s">
        <v>32</v>
      </c>
      <c r="D10" s="71" t="s">
        <v>65</v>
      </c>
      <c r="E10" s="67"/>
      <c r="F10" s="71" t="s">
        <v>2</v>
      </c>
      <c r="G10" s="67"/>
      <c r="H10" s="72" t="s">
        <v>67</v>
      </c>
      <c r="I10" s="67">
        <v>0</v>
      </c>
      <c r="J10" s="72" t="s">
        <v>58</v>
      </c>
      <c r="K10" s="76">
        <f>(G10-E10-I10)*24</f>
        <v>0</v>
      </c>
      <c r="M10" s="67"/>
      <c r="N10" s="71" t="s">
        <v>2</v>
      </c>
      <c r="O10" s="67"/>
      <c r="P10" s="72" t="s">
        <v>67</v>
      </c>
      <c r="Q10" s="67">
        <v>0</v>
      </c>
      <c r="R10" s="72" t="s">
        <v>58</v>
      </c>
      <c r="S10" s="77">
        <f t="shared" si="1"/>
        <v>0</v>
      </c>
      <c r="U10" s="82"/>
    </row>
    <row r="11" spans="2:21" x14ac:dyDescent="0.4">
      <c r="B11" s="71">
        <v>6</v>
      </c>
      <c r="C11" s="68" t="s">
        <v>33</v>
      </c>
      <c r="D11" s="71" t="s">
        <v>65</v>
      </c>
      <c r="E11" s="67"/>
      <c r="F11" s="71" t="s">
        <v>2</v>
      </c>
      <c r="G11" s="67"/>
      <c r="H11" s="72" t="s">
        <v>67</v>
      </c>
      <c r="I11" s="67">
        <v>0</v>
      </c>
      <c r="J11" s="72" t="s">
        <v>58</v>
      </c>
      <c r="K11" s="76">
        <f t="shared" ref="K11:K25" si="2">(G11-E11-I11)*24</f>
        <v>0</v>
      </c>
      <c r="M11" s="67"/>
      <c r="N11" s="71" t="s">
        <v>2</v>
      </c>
      <c r="O11" s="67"/>
      <c r="P11" s="72" t="s">
        <v>67</v>
      </c>
      <c r="Q11" s="67">
        <v>0</v>
      </c>
      <c r="R11" s="72" t="s">
        <v>58</v>
      </c>
      <c r="S11" s="77">
        <f t="shared" si="1"/>
        <v>0</v>
      </c>
      <c r="U11" s="82"/>
    </row>
    <row r="12" spans="2:21" x14ac:dyDescent="0.4">
      <c r="B12" s="71">
        <v>7</v>
      </c>
      <c r="C12" s="68" t="s">
        <v>37</v>
      </c>
      <c r="D12" s="71" t="s">
        <v>65</v>
      </c>
      <c r="E12" s="67"/>
      <c r="F12" s="71" t="s">
        <v>2</v>
      </c>
      <c r="G12" s="67"/>
      <c r="H12" s="72" t="s">
        <v>67</v>
      </c>
      <c r="I12" s="67">
        <v>0</v>
      </c>
      <c r="J12" s="72" t="s">
        <v>58</v>
      </c>
      <c r="K12" s="76">
        <f t="shared" si="2"/>
        <v>0</v>
      </c>
      <c r="M12" s="67"/>
      <c r="N12" s="71" t="s">
        <v>2</v>
      </c>
      <c r="O12" s="67"/>
      <c r="P12" s="72" t="s">
        <v>67</v>
      </c>
      <c r="Q12" s="67">
        <v>0</v>
      </c>
      <c r="R12" s="72" t="s">
        <v>58</v>
      </c>
      <c r="S12" s="77">
        <f t="shared" si="1"/>
        <v>0</v>
      </c>
      <c r="U12" s="82"/>
    </row>
    <row r="13" spans="2:21" x14ac:dyDescent="0.4">
      <c r="B13" s="71">
        <v>8</v>
      </c>
      <c r="C13" s="68" t="s">
        <v>30</v>
      </c>
      <c r="D13" s="71" t="s">
        <v>65</v>
      </c>
      <c r="E13" s="67"/>
      <c r="F13" s="71" t="s">
        <v>2</v>
      </c>
      <c r="G13" s="67"/>
      <c r="H13" s="72" t="s">
        <v>67</v>
      </c>
      <c r="I13" s="67">
        <v>0</v>
      </c>
      <c r="J13" s="72" t="s">
        <v>58</v>
      </c>
      <c r="K13" s="76">
        <f t="shared" si="2"/>
        <v>0</v>
      </c>
      <c r="M13" s="67"/>
      <c r="N13" s="71" t="s">
        <v>2</v>
      </c>
      <c r="O13" s="67"/>
      <c r="P13" s="72" t="s">
        <v>67</v>
      </c>
      <c r="Q13" s="67">
        <v>0</v>
      </c>
      <c r="R13" s="72" t="s">
        <v>58</v>
      </c>
      <c r="S13" s="77">
        <f t="shared" si="1"/>
        <v>0</v>
      </c>
      <c r="U13" s="82"/>
    </row>
    <row r="14" spans="2:21" x14ac:dyDescent="0.4">
      <c r="B14" s="71">
        <v>9</v>
      </c>
      <c r="C14" s="68" t="s">
        <v>38</v>
      </c>
      <c r="D14" s="71" t="s">
        <v>65</v>
      </c>
      <c r="E14" s="67"/>
      <c r="F14" s="71" t="s">
        <v>2</v>
      </c>
      <c r="G14" s="67"/>
      <c r="H14" s="72" t="s">
        <v>67</v>
      </c>
      <c r="I14" s="67">
        <v>0</v>
      </c>
      <c r="J14" s="72" t="s">
        <v>58</v>
      </c>
      <c r="K14" s="76">
        <f t="shared" si="2"/>
        <v>0</v>
      </c>
      <c r="M14" s="67"/>
      <c r="N14" s="71" t="s">
        <v>2</v>
      </c>
      <c r="O14" s="67"/>
      <c r="P14" s="72" t="s">
        <v>67</v>
      </c>
      <c r="Q14" s="67">
        <v>0</v>
      </c>
      <c r="R14" s="72" t="s">
        <v>58</v>
      </c>
      <c r="S14" s="77">
        <f t="shared" si="1"/>
        <v>0</v>
      </c>
      <c r="U14" s="82"/>
    </row>
    <row r="15" spans="2:21" x14ac:dyDescent="0.4">
      <c r="B15" s="71">
        <v>10</v>
      </c>
      <c r="C15" s="68" t="s">
        <v>39</v>
      </c>
      <c r="D15" s="71" t="s">
        <v>65</v>
      </c>
      <c r="E15" s="67"/>
      <c r="F15" s="71" t="s">
        <v>2</v>
      </c>
      <c r="G15" s="67"/>
      <c r="H15" s="72" t="s">
        <v>67</v>
      </c>
      <c r="I15" s="67">
        <v>0</v>
      </c>
      <c r="J15" s="72" t="s">
        <v>58</v>
      </c>
      <c r="K15" s="76">
        <f t="shared" si="2"/>
        <v>0</v>
      </c>
      <c r="M15" s="67"/>
      <c r="N15" s="71" t="s">
        <v>2</v>
      </c>
      <c r="O15" s="67"/>
      <c r="P15" s="72" t="s">
        <v>67</v>
      </c>
      <c r="Q15" s="67">
        <v>0</v>
      </c>
      <c r="R15" s="72" t="s">
        <v>58</v>
      </c>
      <c r="S15" s="77">
        <f t="shared" si="1"/>
        <v>0</v>
      </c>
      <c r="U15" s="82"/>
    </row>
    <row r="16" spans="2:21" x14ac:dyDescent="0.4">
      <c r="B16" s="71">
        <v>11</v>
      </c>
      <c r="C16" s="68" t="s">
        <v>40</v>
      </c>
      <c r="D16" s="71" t="s">
        <v>65</v>
      </c>
      <c r="E16" s="67"/>
      <c r="F16" s="71" t="s">
        <v>2</v>
      </c>
      <c r="G16" s="67"/>
      <c r="H16" s="72" t="s">
        <v>67</v>
      </c>
      <c r="I16" s="67">
        <v>0</v>
      </c>
      <c r="J16" s="72" t="s">
        <v>58</v>
      </c>
      <c r="K16" s="76">
        <f t="shared" si="2"/>
        <v>0</v>
      </c>
      <c r="M16" s="67"/>
      <c r="N16" s="71" t="s">
        <v>2</v>
      </c>
      <c r="O16" s="67"/>
      <c r="P16" s="72" t="s">
        <v>67</v>
      </c>
      <c r="Q16" s="67">
        <v>0</v>
      </c>
      <c r="R16" s="72" t="s">
        <v>58</v>
      </c>
      <c r="S16" s="77">
        <f t="shared" si="1"/>
        <v>0</v>
      </c>
      <c r="U16" s="82"/>
    </row>
    <row r="17" spans="2:21" x14ac:dyDescent="0.4">
      <c r="B17" s="71">
        <v>12</v>
      </c>
      <c r="C17" s="68" t="s">
        <v>41</v>
      </c>
      <c r="D17" s="71" t="s">
        <v>65</v>
      </c>
      <c r="E17" s="67"/>
      <c r="F17" s="71" t="s">
        <v>2</v>
      </c>
      <c r="G17" s="67"/>
      <c r="H17" s="72" t="s">
        <v>67</v>
      </c>
      <c r="I17" s="67">
        <v>0</v>
      </c>
      <c r="J17" s="72" t="s">
        <v>58</v>
      </c>
      <c r="K17" s="76">
        <f t="shared" si="2"/>
        <v>0</v>
      </c>
      <c r="M17" s="67"/>
      <c r="N17" s="71" t="s">
        <v>2</v>
      </c>
      <c r="O17" s="67"/>
      <c r="P17" s="72" t="s">
        <v>67</v>
      </c>
      <c r="Q17" s="67">
        <v>0</v>
      </c>
      <c r="R17" s="72" t="s">
        <v>58</v>
      </c>
      <c r="S17" s="77">
        <f t="shared" si="1"/>
        <v>0</v>
      </c>
      <c r="U17" s="82"/>
    </row>
    <row r="18" spans="2:21" x14ac:dyDescent="0.4">
      <c r="B18" s="71">
        <v>13</v>
      </c>
      <c r="C18" s="68" t="s">
        <v>42</v>
      </c>
      <c r="D18" s="71" t="s">
        <v>65</v>
      </c>
      <c r="E18" s="67"/>
      <c r="F18" s="71" t="s">
        <v>2</v>
      </c>
      <c r="G18" s="67"/>
      <c r="H18" s="72" t="s">
        <v>67</v>
      </c>
      <c r="I18" s="67">
        <v>0</v>
      </c>
      <c r="J18" s="72" t="s">
        <v>58</v>
      </c>
      <c r="K18" s="76">
        <f t="shared" si="2"/>
        <v>0</v>
      </c>
      <c r="M18" s="67"/>
      <c r="N18" s="71" t="s">
        <v>2</v>
      </c>
      <c r="O18" s="67"/>
      <c r="P18" s="72" t="s">
        <v>67</v>
      </c>
      <c r="Q18" s="67">
        <v>0</v>
      </c>
      <c r="R18" s="72" t="s">
        <v>58</v>
      </c>
      <c r="S18" s="77">
        <f t="shared" si="1"/>
        <v>0</v>
      </c>
      <c r="U18" s="82"/>
    </row>
    <row r="19" spans="2:21" x14ac:dyDescent="0.4">
      <c r="B19" s="71">
        <v>14</v>
      </c>
      <c r="C19" s="68" t="s">
        <v>43</v>
      </c>
      <c r="D19" s="71" t="s">
        <v>65</v>
      </c>
      <c r="E19" s="67"/>
      <c r="F19" s="71" t="s">
        <v>2</v>
      </c>
      <c r="G19" s="67"/>
      <c r="H19" s="72" t="s">
        <v>67</v>
      </c>
      <c r="I19" s="67">
        <v>0</v>
      </c>
      <c r="J19" s="72" t="s">
        <v>58</v>
      </c>
      <c r="K19" s="76">
        <f t="shared" si="2"/>
        <v>0</v>
      </c>
      <c r="M19" s="67"/>
      <c r="N19" s="71" t="s">
        <v>2</v>
      </c>
      <c r="O19" s="67"/>
      <c r="P19" s="72" t="s">
        <v>67</v>
      </c>
      <c r="Q19" s="67">
        <v>0</v>
      </c>
      <c r="R19" s="72" t="s">
        <v>58</v>
      </c>
      <c r="S19" s="77">
        <f t="shared" si="1"/>
        <v>0</v>
      </c>
      <c r="U19" s="82"/>
    </row>
    <row r="20" spans="2:21" x14ac:dyDescent="0.4">
      <c r="B20" s="71">
        <v>15</v>
      </c>
      <c r="C20" s="68" t="s">
        <v>34</v>
      </c>
      <c r="D20" s="71" t="s">
        <v>65</v>
      </c>
      <c r="E20" s="67"/>
      <c r="F20" s="71" t="s">
        <v>2</v>
      </c>
      <c r="G20" s="67"/>
      <c r="H20" s="72" t="s">
        <v>67</v>
      </c>
      <c r="I20" s="67">
        <v>0</v>
      </c>
      <c r="J20" s="72" t="s">
        <v>58</v>
      </c>
      <c r="K20" s="78">
        <f t="shared" si="2"/>
        <v>0</v>
      </c>
      <c r="M20" s="67"/>
      <c r="N20" s="71" t="s">
        <v>2</v>
      </c>
      <c r="O20" s="67"/>
      <c r="P20" s="72" t="s">
        <v>67</v>
      </c>
      <c r="Q20" s="67">
        <v>0</v>
      </c>
      <c r="R20" s="72" t="s">
        <v>58</v>
      </c>
      <c r="S20" s="77">
        <f t="shared" si="1"/>
        <v>0</v>
      </c>
      <c r="U20" s="82"/>
    </row>
    <row r="21" spans="2:21" x14ac:dyDescent="0.4">
      <c r="B21" s="71">
        <v>16</v>
      </c>
      <c r="C21" s="68" t="s">
        <v>49</v>
      </c>
      <c r="D21" s="71" t="s">
        <v>65</v>
      </c>
      <c r="E21" s="67"/>
      <c r="F21" s="71" t="s">
        <v>2</v>
      </c>
      <c r="G21" s="67"/>
      <c r="H21" s="72" t="s">
        <v>67</v>
      </c>
      <c r="I21" s="67">
        <v>0</v>
      </c>
      <c r="J21" s="72" t="s">
        <v>58</v>
      </c>
      <c r="K21" s="76">
        <f t="shared" si="2"/>
        <v>0</v>
      </c>
      <c r="M21" s="67"/>
      <c r="N21" s="71" t="s">
        <v>2</v>
      </c>
      <c r="O21" s="67"/>
      <c r="P21" s="72" t="s">
        <v>67</v>
      </c>
      <c r="Q21" s="67">
        <v>0</v>
      </c>
      <c r="R21" s="72" t="s">
        <v>58</v>
      </c>
      <c r="S21" s="77">
        <f t="shared" si="1"/>
        <v>0</v>
      </c>
      <c r="U21" s="82"/>
    </row>
    <row r="22" spans="2:21" x14ac:dyDescent="0.4">
      <c r="B22" s="71">
        <v>17</v>
      </c>
      <c r="C22" s="68" t="s">
        <v>50</v>
      </c>
      <c r="D22" s="71" t="s">
        <v>65</v>
      </c>
      <c r="E22" s="67"/>
      <c r="F22" s="71" t="s">
        <v>2</v>
      </c>
      <c r="G22" s="67"/>
      <c r="H22" s="72" t="s">
        <v>67</v>
      </c>
      <c r="I22" s="67">
        <v>0</v>
      </c>
      <c r="J22" s="72" t="s">
        <v>58</v>
      </c>
      <c r="K22" s="76">
        <f t="shared" si="2"/>
        <v>0</v>
      </c>
      <c r="M22" s="67"/>
      <c r="N22" s="71" t="s">
        <v>2</v>
      </c>
      <c r="O22" s="67"/>
      <c r="P22" s="72" t="s">
        <v>67</v>
      </c>
      <c r="Q22" s="67">
        <v>0</v>
      </c>
      <c r="R22" s="72" t="s">
        <v>58</v>
      </c>
      <c r="S22" s="77">
        <f t="shared" si="1"/>
        <v>0</v>
      </c>
      <c r="U22" s="82"/>
    </row>
    <row r="23" spans="2:21" x14ac:dyDescent="0.4">
      <c r="B23" s="71">
        <v>18</v>
      </c>
      <c r="C23" s="68" t="s">
        <v>51</v>
      </c>
      <c r="D23" s="71" t="s">
        <v>65</v>
      </c>
      <c r="E23" s="67"/>
      <c r="F23" s="71" t="s">
        <v>2</v>
      </c>
      <c r="G23" s="67"/>
      <c r="H23" s="72" t="s">
        <v>67</v>
      </c>
      <c r="I23" s="67">
        <v>0</v>
      </c>
      <c r="J23" s="72" t="s">
        <v>58</v>
      </c>
      <c r="K23" s="76">
        <f t="shared" si="2"/>
        <v>0</v>
      </c>
      <c r="M23" s="67"/>
      <c r="N23" s="71" t="s">
        <v>2</v>
      </c>
      <c r="O23" s="67"/>
      <c r="P23" s="72" t="s">
        <v>67</v>
      </c>
      <c r="Q23" s="67">
        <v>0</v>
      </c>
      <c r="R23" s="72" t="s">
        <v>58</v>
      </c>
      <c r="S23" s="77">
        <f t="shared" si="1"/>
        <v>0</v>
      </c>
      <c r="U23" s="82"/>
    </row>
    <row r="24" spans="2:21" x14ac:dyDescent="0.4">
      <c r="B24" s="71">
        <v>19</v>
      </c>
      <c r="C24" s="68" t="s">
        <v>68</v>
      </c>
      <c r="D24" s="71" t="s">
        <v>65</v>
      </c>
      <c r="E24" s="67"/>
      <c r="F24" s="71" t="s">
        <v>2</v>
      </c>
      <c r="G24" s="67"/>
      <c r="H24" s="72" t="s">
        <v>67</v>
      </c>
      <c r="I24" s="67">
        <v>0</v>
      </c>
      <c r="J24" s="72" t="s">
        <v>58</v>
      </c>
      <c r="K24" s="76">
        <f t="shared" si="2"/>
        <v>0</v>
      </c>
      <c r="M24" s="67"/>
      <c r="N24" s="71" t="s">
        <v>2</v>
      </c>
      <c r="O24" s="67"/>
      <c r="P24" s="72" t="s">
        <v>67</v>
      </c>
      <c r="Q24" s="67">
        <v>0</v>
      </c>
      <c r="R24" s="72" t="s">
        <v>58</v>
      </c>
      <c r="S24" s="77">
        <f t="shared" si="1"/>
        <v>0</v>
      </c>
      <c r="U24" s="82"/>
    </row>
    <row r="25" spans="2:21" x14ac:dyDescent="0.4">
      <c r="B25" s="71">
        <v>20</v>
      </c>
      <c r="C25" s="68" t="s">
        <v>69</v>
      </c>
      <c r="D25" s="71" t="s">
        <v>65</v>
      </c>
      <c r="E25" s="67"/>
      <c r="F25" s="71" t="s">
        <v>2</v>
      </c>
      <c r="G25" s="67"/>
      <c r="H25" s="72" t="s">
        <v>67</v>
      </c>
      <c r="I25" s="67">
        <v>0</v>
      </c>
      <c r="J25" s="72" t="s">
        <v>58</v>
      </c>
      <c r="K25" s="76">
        <f t="shared" si="2"/>
        <v>0</v>
      </c>
      <c r="M25" s="67"/>
      <c r="N25" s="71" t="s">
        <v>2</v>
      </c>
      <c r="O25" s="67"/>
      <c r="P25" s="72" t="s">
        <v>67</v>
      </c>
      <c r="Q25" s="67">
        <v>0</v>
      </c>
      <c r="R25" s="72" t="s">
        <v>58</v>
      </c>
      <c r="S25" s="77">
        <f t="shared" si="1"/>
        <v>0</v>
      </c>
      <c r="U25" s="82"/>
    </row>
    <row r="26" spans="2:21" x14ac:dyDescent="0.4">
      <c r="B26" s="71">
        <v>21</v>
      </c>
      <c r="C26" s="68" t="s">
        <v>70</v>
      </c>
      <c r="D26" s="71" t="s">
        <v>65</v>
      </c>
      <c r="E26" s="79"/>
      <c r="F26" s="71" t="s">
        <v>2</v>
      </c>
      <c r="G26" s="79"/>
      <c r="H26" s="72" t="s">
        <v>67</v>
      </c>
      <c r="I26" s="79"/>
      <c r="J26" s="72" t="s">
        <v>58</v>
      </c>
      <c r="K26" s="68">
        <v>1</v>
      </c>
      <c r="M26" s="76"/>
      <c r="N26" s="71" t="s">
        <v>2</v>
      </c>
      <c r="O26" s="76"/>
      <c r="P26" s="72" t="s">
        <v>67</v>
      </c>
      <c r="Q26" s="79"/>
      <c r="R26" s="72" t="s">
        <v>58</v>
      </c>
      <c r="S26" s="68">
        <v>1</v>
      </c>
      <c r="U26" s="82"/>
    </row>
    <row r="27" spans="2:21" x14ac:dyDescent="0.4">
      <c r="B27" s="71">
        <v>22</v>
      </c>
      <c r="C27" s="68" t="s">
        <v>71</v>
      </c>
      <c r="D27" s="71" t="s">
        <v>65</v>
      </c>
      <c r="E27" s="79"/>
      <c r="F27" s="71" t="s">
        <v>2</v>
      </c>
      <c r="G27" s="79"/>
      <c r="H27" s="72" t="s">
        <v>67</v>
      </c>
      <c r="I27" s="79"/>
      <c r="J27" s="72" t="s">
        <v>58</v>
      </c>
      <c r="K27" s="68">
        <v>2</v>
      </c>
      <c r="M27" s="76"/>
      <c r="N27" s="71" t="s">
        <v>2</v>
      </c>
      <c r="O27" s="76"/>
      <c r="P27" s="72" t="s">
        <v>67</v>
      </c>
      <c r="Q27" s="79"/>
      <c r="R27" s="72" t="s">
        <v>58</v>
      </c>
      <c r="S27" s="68">
        <v>2</v>
      </c>
      <c r="U27" s="82"/>
    </row>
    <row r="28" spans="2:21" x14ac:dyDescent="0.4">
      <c r="B28" s="71">
        <v>23</v>
      </c>
      <c r="C28" s="68" t="s">
        <v>72</v>
      </c>
      <c r="D28" s="71" t="s">
        <v>65</v>
      </c>
      <c r="E28" s="79"/>
      <c r="F28" s="71" t="s">
        <v>2</v>
      </c>
      <c r="G28" s="79"/>
      <c r="H28" s="72" t="s">
        <v>67</v>
      </c>
      <c r="I28" s="79"/>
      <c r="J28" s="72" t="s">
        <v>58</v>
      </c>
      <c r="K28" s="68">
        <v>3</v>
      </c>
      <c r="M28" s="76"/>
      <c r="N28" s="71" t="s">
        <v>2</v>
      </c>
      <c r="O28" s="76"/>
      <c r="P28" s="72" t="s">
        <v>67</v>
      </c>
      <c r="Q28" s="79"/>
      <c r="R28" s="72" t="s">
        <v>58</v>
      </c>
      <c r="S28" s="68">
        <v>3</v>
      </c>
      <c r="U28" s="82"/>
    </row>
    <row r="29" spans="2:21" x14ac:dyDescent="0.4">
      <c r="B29" s="71">
        <v>24</v>
      </c>
      <c r="C29" s="68" t="s">
        <v>73</v>
      </c>
      <c r="D29" s="71" t="s">
        <v>65</v>
      </c>
      <c r="E29" s="79"/>
      <c r="F29" s="71" t="s">
        <v>2</v>
      </c>
      <c r="G29" s="79"/>
      <c r="H29" s="72" t="s">
        <v>67</v>
      </c>
      <c r="I29" s="79"/>
      <c r="J29" s="72" t="s">
        <v>58</v>
      </c>
      <c r="K29" s="68">
        <v>4</v>
      </c>
      <c r="M29" s="76"/>
      <c r="N29" s="71" t="s">
        <v>2</v>
      </c>
      <c r="O29" s="76"/>
      <c r="P29" s="72" t="s">
        <v>67</v>
      </c>
      <c r="Q29" s="79"/>
      <c r="R29" s="72" t="s">
        <v>58</v>
      </c>
      <c r="S29" s="68">
        <v>4</v>
      </c>
      <c r="U29" s="82"/>
    </row>
    <row r="30" spans="2:21" x14ac:dyDescent="0.4">
      <c r="B30" s="71">
        <v>25</v>
      </c>
      <c r="C30" s="68" t="s">
        <v>52</v>
      </c>
      <c r="D30" s="71" t="s">
        <v>65</v>
      </c>
      <c r="E30" s="79"/>
      <c r="F30" s="71" t="s">
        <v>2</v>
      </c>
      <c r="G30" s="79"/>
      <c r="H30" s="72" t="s">
        <v>67</v>
      </c>
      <c r="I30" s="79"/>
      <c r="J30" s="72" t="s">
        <v>58</v>
      </c>
      <c r="K30" s="68">
        <v>4</v>
      </c>
      <c r="M30" s="76"/>
      <c r="N30" s="71" t="s">
        <v>2</v>
      </c>
      <c r="O30" s="76"/>
      <c r="P30" s="72" t="s">
        <v>67</v>
      </c>
      <c r="Q30" s="79"/>
      <c r="R30" s="72" t="s">
        <v>58</v>
      </c>
      <c r="S30" s="68">
        <v>3</v>
      </c>
      <c r="U30" s="82"/>
    </row>
    <row r="31" spans="2:21" x14ac:dyDescent="0.4">
      <c r="B31" s="71">
        <v>26</v>
      </c>
      <c r="C31" s="68" t="s">
        <v>53</v>
      </c>
      <c r="D31" s="71" t="s">
        <v>65</v>
      </c>
      <c r="E31" s="79"/>
      <c r="F31" s="71" t="s">
        <v>2</v>
      </c>
      <c r="G31" s="79"/>
      <c r="H31" s="72" t="s">
        <v>67</v>
      </c>
      <c r="I31" s="79"/>
      <c r="J31" s="72" t="s">
        <v>58</v>
      </c>
      <c r="K31" s="68">
        <v>5</v>
      </c>
      <c r="M31" s="76"/>
      <c r="N31" s="71" t="s">
        <v>2</v>
      </c>
      <c r="O31" s="76"/>
      <c r="P31" s="72" t="s">
        <v>67</v>
      </c>
      <c r="Q31" s="79"/>
      <c r="R31" s="72" t="s">
        <v>58</v>
      </c>
      <c r="S31" s="68">
        <v>5</v>
      </c>
      <c r="U31" s="82"/>
    </row>
    <row r="32" spans="2:21" x14ac:dyDescent="0.4">
      <c r="B32" s="71">
        <v>27</v>
      </c>
      <c r="C32" s="68" t="s">
        <v>64</v>
      </c>
      <c r="D32" s="71" t="s">
        <v>65</v>
      </c>
      <c r="E32" s="79"/>
      <c r="F32" s="71" t="s">
        <v>2</v>
      </c>
      <c r="G32" s="79"/>
      <c r="H32" s="72" t="s">
        <v>67</v>
      </c>
      <c r="I32" s="79"/>
      <c r="J32" s="72" t="s">
        <v>58</v>
      </c>
      <c r="K32" s="68">
        <v>0</v>
      </c>
      <c r="M32" s="76"/>
      <c r="N32" s="71" t="s">
        <v>2</v>
      </c>
      <c r="O32" s="76"/>
      <c r="P32" s="72" t="s">
        <v>67</v>
      </c>
      <c r="Q32" s="79"/>
      <c r="R32" s="72" t="s">
        <v>58</v>
      </c>
      <c r="S32" s="68">
        <v>0</v>
      </c>
      <c r="U32" s="82" t="s">
        <v>125</v>
      </c>
    </row>
    <row r="33" spans="2:21" x14ac:dyDescent="0.4">
      <c r="B33" s="71">
        <v>28</v>
      </c>
      <c r="C33" s="68" t="s">
        <v>66</v>
      </c>
      <c r="D33" s="71" t="s">
        <v>65</v>
      </c>
      <c r="E33" s="79"/>
      <c r="F33" s="71" t="s">
        <v>2</v>
      </c>
      <c r="G33" s="79"/>
      <c r="H33" s="72" t="s">
        <v>67</v>
      </c>
      <c r="I33" s="79"/>
      <c r="J33" s="72" t="s">
        <v>58</v>
      </c>
      <c r="K33" s="68"/>
      <c r="M33" s="76"/>
      <c r="N33" s="71" t="s">
        <v>2</v>
      </c>
      <c r="O33" s="76"/>
      <c r="P33" s="72" t="s">
        <v>67</v>
      </c>
      <c r="Q33" s="79"/>
      <c r="R33" s="72" t="s">
        <v>58</v>
      </c>
      <c r="S33" s="68"/>
      <c r="U33" s="82"/>
    </row>
    <row r="34" spans="2:21" x14ac:dyDescent="0.4">
      <c r="B34" s="71">
        <v>29</v>
      </c>
      <c r="C34" s="68" t="s">
        <v>66</v>
      </c>
      <c r="D34" s="71" t="s">
        <v>65</v>
      </c>
      <c r="E34" s="79"/>
      <c r="F34" s="71" t="s">
        <v>2</v>
      </c>
      <c r="G34" s="79"/>
      <c r="H34" s="72" t="s">
        <v>67</v>
      </c>
      <c r="I34" s="79"/>
      <c r="J34" s="72" t="s">
        <v>58</v>
      </c>
      <c r="K34" s="68"/>
      <c r="M34" s="76"/>
      <c r="N34" s="71" t="s">
        <v>2</v>
      </c>
      <c r="O34" s="76"/>
      <c r="P34" s="72" t="s">
        <v>67</v>
      </c>
      <c r="Q34" s="79"/>
      <c r="R34" s="72" t="s">
        <v>58</v>
      </c>
      <c r="S34" s="68"/>
      <c r="U34" s="82"/>
    </row>
    <row r="35" spans="2:21" x14ac:dyDescent="0.4">
      <c r="B35" s="71">
        <v>30</v>
      </c>
      <c r="C35" s="68" t="s">
        <v>66</v>
      </c>
      <c r="D35" s="71" t="s">
        <v>65</v>
      </c>
      <c r="E35" s="79"/>
      <c r="F35" s="71" t="s">
        <v>2</v>
      </c>
      <c r="G35" s="79"/>
      <c r="H35" s="72" t="s">
        <v>67</v>
      </c>
      <c r="I35" s="79"/>
      <c r="J35" s="72" t="s">
        <v>58</v>
      </c>
      <c r="K35" s="68"/>
      <c r="M35" s="76"/>
      <c r="N35" s="71" t="s">
        <v>2</v>
      </c>
      <c r="O35" s="76"/>
      <c r="P35" s="72" t="s">
        <v>67</v>
      </c>
      <c r="Q35" s="79"/>
      <c r="R35" s="72" t="s">
        <v>58</v>
      </c>
      <c r="S35" s="68"/>
      <c r="U35" s="82"/>
    </row>
    <row r="36" spans="2:21" x14ac:dyDescent="0.4">
      <c r="C36" s="80"/>
    </row>
    <row r="37" spans="2:21" x14ac:dyDescent="0.4">
      <c r="C37" s="81" t="s">
        <v>126</v>
      </c>
    </row>
    <row r="38" spans="2:21" x14ac:dyDescent="0.4">
      <c r="C38" s="81" t="s">
        <v>127</v>
      </c>
    </row>
    <row r="39" spans="2:21" x14ac:dyDescent="0.4">
      <c r="C39" s="81" t="s">
        <v>128</v>
      </c>
    </row>
    <row r="40" spans="2:21" x14ac:dyDescent="0.4">
      <c r="C40" s="81" t="s">
        <v>129</v>
      </c>
    </row>
  </sheetData>
  <sheetProtection sheet="1" insertRows="0" deleteRows="0"/>
  <mergeCells count="3">
    <mergeCell ref="E4:K4"/>
    <mergeCell ref="M4:S4"/>
    <mergeCell ref="U4:U5"/>
  </mergeCells>
  <phoneticPr fontId="2"/>
  <pageMargins left="0.15748031496062992" right="0.15748031496062992" top="0.55118110236220474" bottom="0.35433070866141736" header="0.31496062992125984" footer="0.31496062992125984"/>
  <pageSetup paperSize="9"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B65"/>
  <sheetViews>
    <sheetView workbookViewId="0"/>
  </sheetViews>
  <sheetFormatPr defaultColWidth="9" defaultRowHeight="18.75" x14ac:dyDescent="0.4"/>
  <cols>
    <col min="1" max="1" width="1.875" style="27" customWidth="1"/>
    <col min="2" max="3" width="9" style="27"/>
    <col min="4" max="4" width="45.625" style="27" customWidth="1"/>
    <col min="5" max="16384" width="9" style="27"/>
  </cols>
  <sheetData>
    <row r="1" spans="2:11" x14ac:dyDescent="0.4">
      <c r="B1" s="27" t="s">
        <v>93</v>
      </c>
      <c r="D1" s="52"/>
      <c r="E1" s="52"/>
      <c r="F1" s="52"/>
    </row>
    <row r="2" spans="2:11" s="38" customFormat="1" ht="20.25" customHeight="1" x14ac:dyDescent="0.4">
      <c r="B2" s="54" t="s">
        <v>136</v>
      </c>
      <c r="C2" s="54"/>
      <c r="D2" s="52"/>
      <c r="E2" s="52"/>
      <c r="F2" s="52"/>
    </row>
    <row r="3" spans="2:11" s="38" customFormat="1" ht="20.25" customHeight="1" x14ac:dyDescent="0.4">
      <c r="B3" s="54"/>
      <c r="C3" s="54"/>
      <c r="D3" s="52"/>
      <c r="E3" s="52"/>
      <c r="F3" s="52"/>
    </row>
    <row r="4" spans="2:11" s="58" customFormat="1" ht="20.25" customHeight="1" x14ac:dyDescent="0.4">
      <c r="B4" s="65"/>
      <c r="C4" s="52" t="s">
        <v>109</v>
      </c>
      <c r="D4" s="52"/>
      <c r="F4" s="415" t="s">
        <v>110</v>
      </c>
      <c r="G4" s="415"/>
      <c r="H4" s="415"/>
      <c r="I4" s="415"/>
      <c r="J4" s="415"/>
      <c r="K4" s="415"/>
    </row>
    <row r="5" spans="2:11" s="58" customFormat="1" ht="20.25" customHeight="1" x14ac:dyDescent="0.4">
      <c r="B5" s="66"/>
      <c r="C5" s="52" t="s">
        <v>111</v>
      </c>
      <c r="D5" s="52"/>
      <c r="F5" s="415"/>
      <c r="G5" s="415"/>
      <c r="H5" s="415"/>
      <c r="I5" s="415"/>
      <c r="J5" s="415"/>
      <c r="K5" s="415"/>
    </row>
    <row r="6" spans="2:11" s="38" customFormat="1" ht="20.25" customHeight="1" x14ac:dyDescent="0.4">
      <c r="B6" s="53" t="s">
        <v>106</v>
      </c>
      <c r="C6" s="52"/>
      <c r="D6" s="52"/>
      <c r="E6" s="62"/>
      <c r="F6" s="63"/>
    </row>
    <row r="7" spans="2:11" s="38" customFormat="1" ht="20.25" customHeight="1" x14ac:dyDescent="0.4">
      <c r="B7" s="54"/>
      <c r="C7" s="54"/>
      <c r="D7" s="52"/>
      <c r="E7" s="62"/>
      <c r="F7" s="63"/>
    </row>
    <row r="8" spans="2:11" s="38" customFormat="1" ht="20.25" customHeight="1" x14ac:dyDescent="0.4">
      <c r="B8" s="52" t="s">
        <v>94</v>
      </c>
      <c r="C8" s="54"/>
      <c r="D8" s="52"/>
      <c r="E8" s="62"/>
      <c r="F8" s="63"/>
    </row>
    <row r="9" spans="2:11" s="38" customFormat="1" ht="20.25" customHeight="1" x14ac:dyDescent="0.4">
      <c r="B9" s="54"/>
      <c r="C9" s="54"/>
      <c r="D9" s="52"/>
      <c r="E9" s="52"/>
      <c r="F9" s="52"/>
    </row>
    <row r="10" spans="2:11" s="38" customFormat="1" ht="20.25" customHeight="1" x14ac:dyDescent="0.4">
      <c r="B10" s="52" t="s">
        <v>130</v>
      </c>
      <c r="C10" s="54"/>
      <c r="D10" s="52"/>
      <c r="E10" s="52"/>
      <c r="F10" s="52"/>
    </row>
    <row r="11" spans="2:11" s="38" customFormat="1" ht="20.25" customHeight="1" x14ac:dyDescent="0.4">
      <c r="B11" s="52"/>
      <c r="C11" s="54"/>
      <c r="D11" s="52"/>
      <c r="E11" s="52"/>
      <c r="F11" s="52"/>
    </row>
    <row r="12" spans="2:11" s="38" customFormat="1" ht="20.25" customHeight="1" x14ac:dyDescent="0.4">
      <c r="B12" s="52" t="s">
        <v>137</v>
      </c>
      <c r="C12" s="54"/>
      <c r="D12" s="52"/>
    </row>
    <row r="13" spans="2:11" s="38" customFormat="1" ht="20.25" customHeight="1" x14ac:dyDescent="0.4">
      <c r="B13" s="52"/>
      <c r="C13" s="54"/>
      <c r="D13" s="52"/>
    </row>
    <row r="14" spans="2:11" s="38" customFormat="1" ht="20.25" customHeight="1" x14ac:dyDescent="0.4">
      <c r="B14" s="52" t="s">
        <v>153</v>
      </c>
      <c r="C14" s="54"/>
      <c r="D14" s="52"/>
    </row>
    <row r="15" spans="2:11" s="38" customFormat="1" ht="20.25" customHeight="1" x14ac:dyDescent="0.4">
      <c r="B15" s="52"/>
      <c r="C15" s="54"/>
      <c r="D15" s="52"/>
    </row>
    <row r="16" spans="2:11" s="38" customFormat="1" ht="20.25" customHeight="1" x14ac:dyDescent="0.4">
      <c r="B16" s="52" t="s">
        <v>154</v>
      </c>
      <c r="C16" s="54"/>
      <c r="D16" s="52"/>
    </row>
    <row r="17" spans="2:25" s="38" customFormat="1" ht="20.25" customHeight="1" x14ac:dyDescent="0.4">
      <c r="B17" s="54"/>
      <c r="C17" s="54"/>
      <c r="D17" s="52"/>
    </row>
    <row r="18" spans="2:25" s="38" customFormat="1" ht="20.25" customHeight="1" x14ac:dyDescent="0.4">
      <c r="B18" s="52" t="s">
        <v>155</v>
      </c>
      <c r="C18" s="54"/>
      <c r="D18" s="52"/>
    </row>
    <row r="19" spans="2:25" s="38" customFormat="1" ht="20.25" customHeight="1" x14ac:dyDescent="0.4">
      <c r="B19" s="54"/>
      <c r="C19" s="54"/>
      <c r="D19" s="52"/>
    </row>
    <row r="20" spans="2:25" s="38" customFormat="1" ht="17.25" customHeight="1" x14ac:dyDescent="0.4">
      <c r="B20" s="52" t="s">
        <v>156</v>
      </c>
      <c r="C20" s="52"/>
      <c r="D20" s="52"/>
    </row>
    <row r="21" spans="2:25" s="38" customFormat="1" ht="17.25" customHeight="1" x14ac:dyDescent="0.4">
      <c r="B21" s="52" t="s">
        <v>95</v>
      </c>
      <c r="C21" s="52"/>
      <c r="D21" s="52"/>
    </row>
    <row r="22" spans="2:25" s="38" customFormat="1" ht="17.25" customHeight="1" x14ac:dyDescent="0.4">
      <c r="B22" s="52"/>
      <c r="C22" s="52"/>
      <c r="D22" s="52"/>
    </row>
    <row r="23" spans="2:25" s="38" customFormat="1" ht="17.25" customHeight="1" x14ac:dyDescent="0.4">
      <c r="B23" s="52"/>
      <c r="C23" s="30" t="s">
        <v>86</v>
      </c>
      <c r="D23" s="30" t="s">
        <v>3</v>
      </c>
    </row>
    <row r="24" spans="2:25" s="38" customFormat="1" ht="17.25" customHeight="1" x14ac:dyDescent="0.4">
      <c r="B24" s="52"/>
      <c r="C24" s="30">
        <v>1</v>
      </c>
      <c r="D24" s="55" t="s">
        <v>4</v>
      </c>
    </row>
    <row r="25" spans="2:25" s="38" customFormat="1" ht="17.25" customHeight="1" x14ac:dyDescent="0.4">
      <c r="B25" s="52"/>
      <c r="C25" s="30">
        <v>2</v>
      </c>
      <c r="D25" s="55" t="s">
        <v>5</v>
      </c>
    </row>
    <row r="26" spans="2:25" s="38" customFormat="1" ht="17.25" customHeight="1" x14ac:dyDescent="0.4">
      <c r="B26" s="52"/>
      <c r="C26" s="30">
        <v>3</v>
      </c>
      <c r="D26" s="55" t="s">
        <v>96</v>
      </c>
    </row>
    <row r="27" spans="2:25" s="38" customFormat="1" ht="17.25" customHeight="1" x14ac:dyDescent="0.4">
      <c r="B27" s="52"/>
      <c r="C27" s="62"/>
      <c r="D27" s="63"/>
    </row>
    <row r="28" spans="2:25" s="38" customFormat="1" ht="17.25" customHeight="1" x14ac:dyDescent="0.4">
      <c r="B28" s="52" t="s">
        <v>157</v>
      </c>
      <c r="C28" s="52"/>
      <c r="D28" s="52"/>
      <c r="E28" s="58"/>
      <c r="F28" s="58"/>
    </row>
    <row r="29" spans="2:25" s="38" customFormat="1" ht="17.25" customHeight="1" x14ac:dyDescent="0.4">
      <c r="B29" s="52" t="s">
        <v>97</v>
      </c>
      <c r="C29" s="52"/>
      <c r="D29" s="52"/>
      <c r="E29" s="58"/>
      <c r="F29" s="58"/>
    </row>
    <row r="30" spans="2:25" s="38" customFormat="1" ht="17.25" customHeight="1" x14ac:dyDescent="0.4">
      <c r="B30" s="52"/>
      <c r="C30" s="52"/>
      <c r="D30" s="52"/>
      <c r="E30" s="58"/>
      <c r="F30" s="58"/>
      <c r="G30" s="57"/>
      <c r="H30" s="57"/>
      <c r="J30" s="57"/>
      <c r="K30" s="57"/>
      <c r="L30" s="57"/>
      <c r="M30" s="57"/>
      <c r="N30" s="57"/>
      <c r="O30" s="57"/>
      <c r="R30" s="57"/>
      <c r="S30" s="57"/>
      <c r="T30" s="57"/>
      <c r="W30" s="57"/>
      <c r="X30" s="57"/>
      <c r="Y30" s="57"/>
    </row>
    <row r="31" spans="2:25" s="38" customFormat="1" ht="17.25" customHeight="1" x14ac:dyDescent="0.4">
      <c r="B31" s="52"/>
      <c r="C31" s="30" t="s">
        <v>7</v>
      </c>
      <c r="D31" s="30" t="s">
        <v>8</v>
      </c>
      <c r="E31" s="58"/>
      <c r="F31" s="58"/>
      <c r="G31" s="57"/>
      <c r="H31" s="57"/>
      <c r="J31" s="57"/>
      <c r="K31" s="57"/>
      <c r="L31" s="57"/>
      <c r="M31" s="57"/>
      <c r="N31" s="57"/>
      <c r="O31" s="57"/>
      <c r="R31" s="57"/>
      <c r="S31" s="57"/>
      <c r="T31" s="57"/>
      <c r="W31" s="57"/>
      <c r="X31" s="57"/>
      <c r="Y31" s="57"/>
    </row>
    <row r="32" spans="2:25" s="38" customFormat="1" ht="17.25" customHeight="1" x14ac:dyDescent="0.4">
      <c r="B32" s="52"/>
      <c r="C32" s="30" t="s">
        <v>9</v>
      </c>
      <c r="D32" s="55" t="s">
        <v>98</v>
      </c>
      <c r="E32" s="58"/>
      <c r="F32" s="58"/>
      <c r="G32" s="57"/>
      <c r="H32" s="57"/>
      <c r="J32" s="57"/>
      <c r="K32" s="57"/>
      <c r="L32" s="57"/>
      <c r="M32" s="57"/>
      <c r="N32" s="57"/>
      <c r="O32" s="57"/>
      <c r="R32" s="57"/>
      <c r="S32" s="57"/>
      <c r="T32" s="57"/>
      <c r="W32" s="57"/>
      <c r="X32" s="57"/>
      <c r="Y32" s="57"/>
    </row>
    <row r="33" spans="2:51" s="38" customFormat="1" ht="17.25" customHeight="1" x14ac:dyDescent="0.4">
      <c r="B33" s="52"/>
      <c r="C33" s="30" t="s">
        <v>10</v>
      </c>
      <c r="D33" s="55" t="s">
        <v>99</v>
      </c>
      <c r="E33" s="58"/>
      <c r="F33" s="58"/>
      <c r="G33" s="57"/>
      <c r="H33" s="57"/>
      <c r="J33" s="57"/>
      <c r="K33" s="57"/>
      <c r="L33" s="57"/>
      <c r="M33" s="57"/>
      <c r="N33" s="57"/>
      <c r="O33" s="57"/>
      <c r="R33" s="57"/>
      <c r="S33" s="57"/>
      <c r="T33" s="57"/>
      <c r="W33" s="57"/>
      <c r="X33" s="57"/>
      <c r="Y33" s="57"/>
    </row>
    <row r="34" spans="2:51" s="38" customFormat="1" ht="17.25" customHeight="1" x14ac:dyDescent="0.4">
      <c r="B34" s="52"/>
      <c r="C34" s="30" t="s">
        <v>11</v>
      </c>
      <c r="D34" s="55" t="s">
        <v>100</v>
      </c>
      <c r="E34" s="58"/>
      <c r="F34" s="58"/>
      <c r="G34" s="57"/>
      <c r="H34" s="57"/>
      <c r="J34" s="57"/>
      <c r="K34" s="57"/>
      <c r="L34" s="57"/>
      <c r="M34" s="57"/>
      <c r="N34" s="57"/>
      <c r="O34" s="57"/>
      <c r="R34" s="57"/>
      <c r="S34" s="57"/>
      <c r="T34" s="57"/>
      <c r="W34" s="57"/>
      <c r="X34" s="57"/>
      <c r="Y34" s="57"/>
    </row>
    <row r="35" spans="2:51" s="38" customFormat="1" ht="17.25" customHeight="1" x14ac:dyDescent="0.4">
      <c r="B35" s="52"/>
      <c r="C35" s="30" t="s">
        <v>12</v>
      </c>
      <c r="D35" s="55" t="s">
        <v>107</v>
      </c>
      <c r="E35" s="58"/>
      <c r="F35" s="58"/>
      <c r="G35" s="57"/>
      <c r="H35" s="57"/>
      <c r="J35" s="57"/>
      <c r="K35" s="57"/>
      <c r="L35" s="57"/>
      <c r="M35" s="57"/>
      <c r="N35" s="57"/>
      <c r="O35" s="57"/>
      <c r="R35" s="57"/>
      <c r="S35" s="57"/>
      <c r="T35" s="57"/>
      <c r="W35" s="57"/>
      <c r="X35" s="57"/>
      <c r="Y35" s="57"/>
    </row>
    <row r="36" spans="2:51" s="38" customFormat="1" ht="17.25" customHeight="1" x14ac:dyDescent="0.4">
      <c r="B36" s="52"/>
      <c r="C36" s="52"/>
      <c r="D36" s="52"/>
      <c r="E36" s="58"/>
      <c r="F36" s="58"/>
      <c r="G36" s="57"/>
      <c r="H36" s="57"/>
      <c r="J36" s="57"/>
      <c r="K36" s="57"/>
      <c r="L36" s="57"/>
      <c r="M36" s="57"/>
      <c r="N36" s="57"/>
      <c r="O36" s="57"/>
      <c r="R36" s="57"/>
      <c r="S36" s="57"/>
      <c r="T36" s="57"/>
      <c r="W36" s="57"/>
      <c r="X36" s="57"/>
      <c r="Y36" s="57"/>
    </row>
    <row r="37" spans="2:51" s="38" customFormat="1" ht="17.25" customHeight="1" x14ac:dyDescent="0.4">
      <c r="B37" s="52"/>
      <c r="C37" s="56" t="s">
        <v>13</v>
      </c>
      <c r="D37" s="52"/>
      <c r="E37" s="58"/>
      <c r="F37" s="58"/>
      <c r="G37" s="57"/>
      <c r="H37" s="57"/>
      <c r="J37" s="57"/>
      <c r="K37" s="57"/>
      <c r="L37" s="57"/>
      <c r="M37" s="57"/>
      <c r="N37" s="57"/>
      <c r="O37" s="57"/>
      <c r="R37" s="57"/>
      <c r="S37" s="57"/>
      <c r="T37" s="57"/>
      <c r="W37" s="57"/>
      <c r="X37" s="57"/>
      <c r="Y37" s="57"/>
    </row>
    <row r="38" spans="2:51" s="38" customFormat="1" ht="17.25" customHeight="1" x14ac:dyDescent="0.4">
      <c r="B38" s="58"/>
      <c r="C38" s="52" t="s">
        <v>101</v>
      </c>
      <c r="D38" s="58"/>
      <c r="E38" s="58"/>
      <c r="F38" s="56"/>
      <c r="G38" s="57"/>
      <c r="H38" s="57"/>
      <c r="J38" s="57"/>
      <c r="K38" s="57"/>
      <c r="L38" s="57"/>
      <c r="M38" s="57"/>
      <c r="N38" s="57"/>
      <c r="O38" s="57"/>
      <c r="R38" s="57"/>
      <c r="S38" s="57"/>
      <c r="T38" s="57"/>
      <c r="W38" s="57"/>
      <c r="X38" s="57"/>
      <c r="Y38" s="57"/>
    </row>
    <row r="39" spans="2:51" s="38" customFormat="1" ht="17.25" customHeight="1" x14ac:dyDescent="0.4">
      <c r="B39" s="58"/>
      <c r="C39" s="52" t="s">
        <v>108</v>
      </c>
      <c r="D39" s="58"/>
      <c r="E39" s="58"/>
      <c r="F39" s="52"/>
      <c r="G39" s="57"/>
      <c r="H39" s="57"/>
      <c r="J39" s="57"/>
      <c r="K39" s="57"/>
      <c r="L39" s="57"/>
      <c r="M39" s="57"/>
      <c r="N39" s="57"/>
      <c r="O39" s="57"/>
      <c r="R39" s="57"/>
      <c r="S39" s="57"/>
      <c r="T39" s="57"/>
      <c r="W39" s="57"/>
      <c r="X39" s="57"/>
      <c r="Y39" s="57"/>
    </row>
    <row r="40" spans="2:51" s="38" customFormat="1" ht="17.25" customHeight="1" x14ac:dyDescent="0.4">
      <c r="B40" s="52"/>
      <c r="C40" s="52"/>
      <c r="D40" s="52"/>
      <c r="E40" s="56"/>
      <c r="F40" s="57"/>
      <c r="G40" s="57"/>
      <c r="H40" s="57"/>
      <c r="J40" s="57"/>
      <c r="K40" s="57"/>
      <c r="L40" s="57"/>
      <c r="M40" s="57"/>
      <c r="N40" s="57"/>
      <c r="O40" s="57"/>
      <c r="R40" s="57"/>
      <c r="S40" s="57"/>
      <c r="T40" s="57"/>
      <c r="W40" s="57"/>
      <c r="X40" s="57"/>
      <c r="Y40" s="57"/>
    </row>
    <row r="41" spans="2:51" s="38" customFormat="1" ht="17.25" customHeight="1" x14ac:dyDescent="0.4">
      <c r="B41" s="52" t="s">
        <v>158</v>
      </c>
      <c r="C41" s="52"/>
      <c r="D41" s="52"/>
    </row>
    <row r="42" spans="2:51" s="38" customFormat="1" ht="17.25" customHeight="1" x14ac:dyDescent="0.4">
      <c r="B42" s="52" t="s">
        <v>102</v>
      </c>
      <c r="C42" s="52"/>
      <c r="D42" s="52"/>
      <c r="AH42" s="29"/>
      <c r="AI42" s="29"/>
      <c r="AJ42" s="29"/>
      <c r="AK42" s="29"/>
      <c r="AL42" s="29"/>
      <c r="AM42" s="29"/>
      <c r="AN42" s="29"/>
      <c r="AO42" s="29"/>
      <c r="AP42" s="29"/>
      <c r="AQ42" s="29"/>
      <c r="AR42" s="29"/>
      <c r="AS42" s="29"/>
    </row>
    <row r="43" spans="2:51" s="38" customFormat="1" ht="17.25" customHeight="1" x14ac:dyDescent="0.4">
      <c r="B43" s="64" t="s">
        <v>103</v>
      </c>
      <c r="C43" s="58"/>
      <c r="D43" s="58"/>
      <c r="E43" s="28"/>
      <c r="F43" s="28"/>
      <c r="G43" s="28"/>
      <c r="H43" s="28"/>
      <c r="I43" s="28"/>
      <c r="J43" s="28"/>
      <c r="K43" s="28"/>
      <c r="L43" s="28"/>
      <c r="M43" s="28"/>
      <c r="N43" s="28"/>
      <c r="O43" s="59"/>
      <c r="P43" s="59"/>
      <c r="Q43" s="28"/>
      <c r="R43" s="59"/>
      <c r="S43" s="28"/>
      <c r="T43" s="28"/>
      <c r="U43" s="59"/>
      <c r="V43" s="29"/>
      <c r="W43" s="29"/>
      <c r="X43" s="29"/>
      <c r="Y43" s="28"/>
      <c r="Z43" s="28"/>
      <c r="AA43" s="28"/>
      <c r="AB43" s="28"/>
      <c r="AC43" s="29"/>
      <c r="AD43" s="28"/>
      <c r="AE43" s="59"/>
      <c r="AF43" s="59"/>
      <c r="AG43" s="59"/>
      <c r="AH43" s="59"/>
      <c r="AI43" s="60"/>
      <c r="AJ43" s="59"/>
      <c r="AK43" s="59"/>
      <c r="AL43" s="59"/>
      <c r="AM43" s="59"/>
      <c r="AN43" s="59"/>
      <c r="AO43" s="59"/>
      <c r="AP43" s="59"/>
      <c r="AQ43" s="59"/>
      <c r="AR43" s="59"/>
      <c r="AS43" s="59"/>
      <c r="AT43" s="59"/>
      <c r="AU43" s="59"/>
      <c r="AV43" s="59"/>
      <c r="AW43" s="59"/>
      <c r="AX43" s="59"/>
      <c r="AY43" s="60"/>
    </row>
    <row r="44" spans="2:51" s="38" customFormat="1" ht="17.25" customHeight="1" x14ac:dyDescent="0.4">
      <c r="F44" s="29"/>
    </row>
    <row r="45" spans="2:51" s="38" customFormat="1" ht="17.25" customHeight="1" x14ac:dyDescent="0.4">
      <c r="B45" s="52" t="s">
        <v>159</v>
      </c>
      <c r="C45" s="52"/>
    </row>
    <row r="46" spans="2:51" s="38" customFormat="1" ht="17.25" customHeight="1" x14ac:dyDescent="0.4">
      <c r="B46" s="52"/>
      <c r="C46" s="52"/>
    </row>
    <row r="47" spans="2:51" s="38" customFormat="1" ht="17.25" customHeight="1" x14ac:dyDescent="0.4">
      <c r="B47" s="52" t="s">
        <v>160</v>
      </c>
      <c r="C47" s="52"/>
    </row>
    <row r="48" spans="2:51" s="38" customFormat="1" ht="17.25" customHeight="1" x14ac:dyDescent="0.4">
      <c r="B48" s="52" t="s">
        <v>131</v>
      </c>
      <c r="C48" s="52"/>
    </row>
    <row r="49" spans="2:54" s="38" customFormat="1" ht="17.25" customHeight="1" x14ac:dyDescent="0.4">
      <c r="B49" s="52"/>
      <c r="C49" s="52"/>
    </row>
    <row r="50" spans="2:54" s="38" customFormat="1" ht="17.25" customHeight="1" x14ac:dyDescent="0.4">
      <c r="B50" s="52" t="s">
        <v>161</v>
      </c>
      <c r="C50" s="52"/>
    </row>
    <row r="51" spans="2:54" s="38" customFormat="1" ht="17.25" customHeight="1" x14ac:dyDescent="0.4">
      <c r="B51" s="52" t="s">
        <v>104</v>
      </c>
      <c r="C51" s="52"/>
    </row>
    <row r="52" spans="2:54" s="38" customFormat="1" ht="17.25" customHeight="1" x14ac:dyDescent="0.4">
      <c r="B52" s="52"/>
      <c r="C52" s="52"/>
    </row>
    <row r="53" spans="2:54" s="38" customFormat="1" ht="17.25" customHeight="1" x14ac:dyDescent="0.4">
      <c r="B53" s="52" t="s">
        <v>162</v>
      </c>
      <c r="C53" s="52"/>
      <c r="D53" s="52"/>
    </row>
    <row r="54" spans="2:54" s="38" customFormat="1" ht="17.25" customHeight="1" x14ac:dyDescent="0.4">
      <c r="B54" s="52"/>
      <c r="C54" s="52"/>
      <c r="D54" s="52"/>
    </row>
    <row r="55" spans="2:54" s="38" customFormat="1" ht="17.25" customHeight="1" x14ac:dyDescent="0.4">
      <c r="B55" s="58" t="s">
        <v>163</v>
      </c>
      <c r="C55" s="58"/>
      <c r="D55" s="52"/>
    </row>
    <row r="56" spans="2:54" s="38" customFormat="1" ht="17.25" customHeight="1" x14ac:dyDescent="0.4">
      <c r="B56" s="58" t="s">
        <v>105</v>
      </c>
      <c r="C56" s="58"/>
      <c r="D56" s="52"/>
    </row>
    <row r="57" spans="2:54" s="38" customFormat="1" ht="17.25" customHeight="1" x14ac:dyDescent="0.4">
      <c r="B57" s="58" t="s">
        <v>132</v>
      </c>
      <c r="C57" s="58"/>
      <c r="D57" s="52"/>
    </row>
    <row r="58" spans="2:54" s="38" customFormat="1" ht="17.25" customHeight="1" x14ac:dyDescent="0.4"/>
    <row r="59" spans="2:54" s="38" customFormat="1" ht="17.25" customHeight="1" x14ac:dyDescent="0.4">
      <c r="B59" s="38" t="s">
        <v>164</v>
      </c>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row>
    <row r="60" spans="2:54" s="38" customFormat="1" ht="17.25" customHeight="1" x14ac:dyDescent="0.4">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row>
    <row r="61" spans="2:54" s="38" customFormat="1" ht="17.25" customHeight="1" x14ac:dyDescent="0.4">
      <c r="B61" s="38" t="s">
        <v>165</v>
      </c>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row>
    <row r="62" spans="2:54" s="38" customFormat="1" ht="17.25" customHeight="1" x14ac:dyDescent="0.4">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row>
    <row r="63" spans="2:54" s="38" customFormat="1" ht="17.25" customHeight="1" x14ac:dyDescent="0.4">
      <c r="B63" s="38" t="s">
        <v>166</v>
      </c>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row>
    <row r="64" spans="2:54" s="38" customFormat="1" ht="17.25" customHeight="1" x14ac:dyDescent="0.4">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row>
    <row r="65"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2"/>
  <sheetViews>
    <sheetView workbookViewId="0"/>
  </sheetViews>
  <sheetFormatPr defaultColWidth="9" defaultRowHeight="25.5" x14ac:dyDescent="0.4"/>
  <cols>
    <col min="1" max="1" width="1.75" style="151" customWidth="1"/>
    <col min="2" max="2" width="9" style="151"/>
    <col min="3" max="12" width="40.625" style="151" customWidth="1"/>
    <col min="13" max="16384" width="9" style="151"/>
  </cols>
  <sheetData>
    <row r="1" spans="1:12" x14ac:dyDescent="0.4">
      <c r="A1" s="149"/>
      <c r="B1" s="150" t="s">
        <v>75</v>
      </c>
      <c r="C1" s="150"/>
      <c r="D1" s="150"/>
    </row>
    <row r="2" spans="1:12" x14ac:dyDescent="0.4">
      <c r="A2" s="149"/>
      <c r="B2" s="150"/>
      <c r="C2" s="150"/>
      <c r="D2" s="150"/>
    </row>
    <row r="3" spans="1:12" x14ac:dyDescent="0.4">
      <c r="A3" s="149"/>
      <c r="B3" s="152" t="s">
        <v>86</v>
      </c>
      <c r="C3" s="152" t="s">
        <v>87</v>
      </c>
      <c r="D3" s="150"/>
    </row>
    <row r="4" spans="1:12" x14ac:dyDescent="0.4">
      <c r="A4" s="149"/>
      <c r="B4" s="153">
        <v>1</v>
      </c>
      <c r="C4" s="180" t="s">
        <v>133</v>
      </c>
      <c r="D4" s="150"/>
    </row>
    <row r="5" spans="1:12" x14ac:dyDescent="0.4">
      <c r="A5" s="149"/>
      <c r="B5" s="153">
        <v>2</v>
      </c>
      <c r="C5" s="180" t="s">
        <v>121</v>
      </c>
    </row>
    <row r="6" spans="1:12" x14ac:dyDescent="0.4">
      <c r="A6" s="149"/>
      <c r="B6" s="153">
        <v>3</v>
      </c>
      <c r="C6" s="180" t="s">
        <v>121</v>
      </c>
      <c r="D6" s="150"/>
    </row>
    <row r="7" spans="1:12" x14ac:dyDescent="0.4">
      <c r="A7" s="149"/>
      <c r="B7" s="153">
        <v>4</v>
      </c>
      <c r="C7" s="180" t="s">
        <v>121</v>
      </c>
      <c r="D7" s="150"/>
    </row>
    <row r="8" spans="1:12" x14ac:dyDescent="0.4">
      <c r="A8" s="149"/>
      <c r="B8" s="153">
        <v>5</v>
      </c>
      <c r="C8" s="180" t="s">
        <v>121</v>
      </c>
      <c r="D8" s="150"/>
    </row>
    <row r="9" spans="1:12" x14ac:dyDescent="0.4">
      <c r="A9" s="149"/>
      <c r="B9" s="150"/>
      <c r="C9" s="150"/>
      <c r="D9" s="150"/>
    </row>
    <row r="10" spans="1:12" x14ac:dyDescent="0.4">
      <c r="A10" s="149"/>
      <c r="B10" s="150" t="s">
        <v>88</v>
      </c>
      <c r="C10" s="150"/>
      <c r="D10" s="150"/>
    </row>
    <row r="11" spans="1:12" ht="26.25" thickBot="1" x14ac:dyDescent="0.45">
      <c r="A11" s="149"/>
      <c r="B11" s="150"/>
      <c r="C11" s="150"/>
      <c r="D11" s="150"/>
    </row>
    <row r="12" spans="1:12" ht="26.25" thickBot="1" x14ac:dyDescent="0.45">
      <c r="A12" s="149"/>
      <c r="B12" s="154" t="s">
        <v>76</v>
      </c>
      <c r="C12" s="155" t="s">
        <v>4</v>
      </c>
      <c r="D12" s="156" t="s">
        <v>5</v>
      </c>
      <c r="E12" s="156" t="s">
        <v>54</v>
      </c>
      <c r="F12" s="157" t="s">
        <v>26</v>
      </c>
      <c r="G12" s="157" t="s">
        <v>26</v>
      </c>
      <c r="H12" s="157" t="s">
        <v>121</v>
      </c>
      <c r="I12" s="157" t="s">
        <v>121</v>
      </c>
      <c r="J12" s="157" t="s">
        <v>121</v>
      </c>
      <c r="K12" s="157" t="s">
        <v>121</v>
      </c>
      <c r="L12" s="158" t="s">
        <v>121</v>
      </c>
    </row>
    <row r="13" spans="1:12" x14ac:dyDescent="0.4">
      <c r="A13" s="149"/>
      <c r="B13" s="416" t="s">
        <v>77</v>
      </c>
      <c r="C13" s="159" t="s">
        <v>14</v>
      </c>
      <c r="D13" s="160" t="s">
        <v>14</v>
      </c>
      <c r="E13" s="160" t="s">
        <v>27</v>
      </c>
      <c r="F13" s="161" t="s">
        <v>26</v>
      </c>
      <c r="G13" s="161" t="s">
        <v>26</v>
      </c>
      <c r="H13" s="161" t="s">
        <v>121</v>
      </c>
      <c r="I13" s="161" t="s">
        <v>121</v>
      </c>
      <c r="J13" s="161" t="s">
        <v>121</v>
      </c>
      <c r="K13" s="161" t="s">
        <v>121</v>
      </c>
      <c r="L13" s="162" t="s">
        <v>121</v>
      </c>
    </row>
    <row r="14" spans="1:12" x14ac:dyDescent="0.4">
      <c r="B14" s="417"/>
      <c r="C14" s="163" t="s">
        <v>121</v>
      </c>
      <c r="D14" s="164" t="s">
        <v>6</v>
      </c>
      <c r="E14" s="164" t="s">
        <v>91</v>
      </c>
      <c r="F14" s="164" t="s">
        <v>26</v>
      </c>
      <c r="G14" s="164" t="s">
        <v>26</v>
      </c>
      <c r="H14" s="164" t="s">
        <v>26</v>
      </c>
      <c r="I14" s="164" t="s">
        <v>26</v>
      </c>
      <c r="J14" s="164" t="s">
        <v>26</v>
      </c>
      <c r="K14" s="164" t="s">
        <v>26</v>
      </c>
      <c r="L14" s="165" t="s">
        <v>26</v>
      </c>
    </row>
    <row r="15" spans="1:12" x14ac:dyDescent="0.4">
      <c r="B15" s="417"/>
      <c r="C15" s="163" t="s">
        <v>121</v>
      </c>
      <c r="D15" s="166" t="s">
        <v>26</v>
      </c>
      <c r="E15" s="166" t="s">
        <v>121</v>
      </c>
      <c r="F15" s="166" t="s">
        <v>26</v>
      </c>
      <c r="G15" s="166" t="s">
        <v>26</v>
      </c>
      <c r="H15" s="166" t="s">
        <v>121</v>
      </c>
      <c r="I15" s="166" t="s">
        <v>121</v>
      </c>
      <c r="J15" s="166" t="s">
        <v>121</v>
      </c>
      <c r="K15" s="166" t="s">
        <v>121</v>
      </c>
      <c r="L15" s="167" t="s">
        <v>121</v>
      </c>
    </row>
    <row r="16" spans="1:12" x14ac:dyDescent="0.4">
      <c r="B16" s="417"/>
      <c r="C16" s="163" t="s">
        <v>121</v>
      </c>
      <c r="D16" s="166" t="s">
        <v>121</v>
      </c>
      <c r="E16" s="166" t="s">
        <v>121</v>
      </c>
      <c r="F16" s="166" t="s">
        <v>26</v>
      </c>
      <c r="G16" s="166" t="s">
        <v>26</v>
      </c>
      <c r="H16" s="166" t="s">
        <v>121</v>
      </c>
      <c r="I16" s="166" t="s">
        <v>121</v>
      </c>
      <c r="J16" s="166" t="s">
        <v>121</v>
      </c>
      <c r="K16" s="166" t="s">
        <v>121</v>
      </c>
      <c r="L16" s="167" t="s">
        <v>121</v>
      </c>
    </row>
    <row r="17" spans="2:12" x14ac:dyDescent="0.4">
      <c r="B17" s="417"/>
      <c r="C17" s="163" t="s">
        <v>121</v>
      </c>
      <c r="D17" s="166" t="s">
        <v>121</v>
      </c>
      <c r="E17" s="166" t="s">
        <v>121</v>
      </c>
      <c r="F17" s="166" t="s">
        <v>26</v>
      </c>
      <c r="G17" s="166" t="s">
        <v>26</v>
      </c>
      <c r="H17" s="166" t="s">
        <v>121</v>
      </c>
      <c r="I17" s="166" t="s">
        <v>121</v>
      </c>
      <c r="J17" s="166" t="s">
        <v>121</v>
      </c>
      <c r="K17" s="166" t="s">
        <v>121</v>
      </c>
      <c r="L17" s="167" t="s">
        <v>121</v>
      </c>
    </row>
    <row r="18" spans="2:12" x14ac:dyDescent="0.4">
      <c r="B18" s="417"/>
      <c r="C18" s="163" t="s">
        <v>121</v>
      </c>
      <c r="D18" s="166" t="s">
        <v>121</v>
      </c>
      <c r="E18" s="166" t="s">
        <v>121</v>
      </c>
      <c r="F18" s="166" t="s">
        <v>26</v>
      </c>
      <c r="G18" s="166" t="s">
        <v>26</v>
      </c>
      <c r="H18" s="166" t="s">
        <v>121</v>
      </c>
      <c r="I18" s="166" t="s">
        <v>121</v>
      </c>
      <c r="J18" s="166" t="s">
        <v>121</v>
      </c>
      <c r="K18" s="166" t="s">
        <v>121</v>
      </c>
      <c r="L18" s="167" t="s">
        <v>121</v>
      </c>
    </row>
    <row r="19" spans="2:12" x14ac:dyDescent="0.4">
      <c r="B19" s="417"/>
      <c r="C19" s="163" t="s">
        <v>121</v>
      </c>
      <c r="D19" s="166" t="s">
        <v>121</v>
      </c>
      <c r="E19" s="166" t="s">
        <v>121</v>
      </c>
      <c r="F19" s="166" t="s">
        <v>26</v>
      </c>
      <c r="G19" s="166" t="s">
        <v>26</v>
      </c>
      <c r="H19" s="166" t="s">
        <v>121</v>
      </c>
      <c r="I19" s="166" t="s">
        <v>121</v>
      </c>
      <c r="J19" s="166" t="s">
        <v>121</v>
      </c>
      <c r="K19" s="166" t="s">
        <v>121</v>
      </c>
      <c r="L19" s="167" t="s">
        <v>121</v>
      </c>
    </row>
    <row r="20" spans="2:12" x14ac:dyDescent="0.4">
      <c r="B20" s="417"/>
      <c r="C20" s="163" t="s">
        <v>121</v>
      </c>
      <c r="D20" s="166" t="s">
        <v>121</v>
      </c>
      <c r="E20" s="166" t="s">
        <v>121</v>
      </c>
      <c r="F20" s="166" t="s">
        <v>26</v>
      </c>
      <c r="G20" s="166" t="s">
        <v>26</v>
      </c>
      <c r="H20" s="166" t="s">
        <v>121</v>
      </c>
      <c r="I20" s="166" t="s">
        <v>121</v>
      </c>
      <c r="J20" s="166" t="s">
        <v>121</v>
      </c>
      <c r="K20" s="166" t="s">
        <v>121</v>
      </c>
      <c r="L20" s="167" t="s">
        <v>121</v>
      </c>
    </row>
    <row r="21" spans="2:12" x14ac:dyDescent="0.4">
      <c r="B21" s="417"/>
      <c r="C21" s="163" t="s">
        <v>121</v>
      </c>
      <c r="D21" s="166" t="s">
        <v>121</v>
      </c>
      <c r="E21" s="166" t="s">
        <v>121</v>
      </c>
      <c r="F21" s="166" t="s">
        <v>26</v>
      </c>
      <c r="G21" s="166" t="s">
        <v>26</v>
      </c>
      <c r="H21" s="166" t="s">
        <v>121</v>
      </c>
      <c r="I21" s="166" t="s">
        <v>121</v>
      </c>
      <c r="J21" s="166" t="s">
        <v>121</v>
      </c>
      <c r="K21" s="166" t="s">
        <v>121</v>
      </c>
      <c r="L21" s="167" t="s">
        <v>121</v>
      </c>
    </row>
    <row r="22" spans="2:12" x14ac:dyDescent="0.4">
      <c r="B22" s="417"/>
      <c r="C22" s="163" t="s">
        <v>121</v>
      </c>
      <c r="D22" s="166" t="s">
        <v>121</v>
      </c>
      <c r="E22" s="166" t="s">
        <v>121</v>
      </c>
      <c r="F22" s="166" t="s">
        <v>121</v>
      </c>
      <c r="G22" s="166" t="s">
        <v>121</v>
      </c>
      <c r="H22" s="166" t="s">
        <v>121</v>
      </c>
      <c r="I22" s="166" t="s">
        <v>121</v>
      </c>
      <c r="J22" s="166" t="s">
        <v>121</v>
      </c>
      <c r="K22" s="166" t="s">
        <v>121</v>
      </c>
      <c r="L22" s="167" t="s">
        <v>121</v>
      </c>
    </row>
    <row r="23" spans="2:12" x14ac:dyDescent="0.4">
      <c r="B23" s="417"/>
      <c r="C23" s="163" t="s">
        <v>121</v>
      </c>
      <c r="D23" s="166" t="s">
        <v>121</v>
      </c>
      <c r="E23" s="166" t="s">
        <v>121</v>
      </c>
      <c r="F23" s="166" t="s">
        <v>121</v>
      </c>
      <c r="G23" s="166" t="s">
        <v>121</v>
      </c>
      <c r="H23" s="166" t="s">
        <v>121</v>
      </c>
      <c r="I23" s="166" t="s">
        <v>121</v>
      </c>
      <c r="J23" s="166" t="s">
        <v>121</v>
      </c>
      <c r="K23" s="166" t="s">
        <v>121</v>
      </c>
      <c r="L23" s="167" t="s">
        <v>121</v>
      </c>
    </row>
    <row r="24" spans="2:12" x14ac:dyDescent="0.4">
      <c r="B24" s="417"/>
      <c r="C24" s="163" t="s">
        <v>121</v>
      </c>
      <c r="D24" s="166" t="s">
        <v>121</v>
      </c>
      <c r="E24" s="166" t="s">
        <v>121</v>
      </c>
      <c r="F24" s="166" t="s">
        <v>121</v>
      </c>
      <c r="G24" s="166" t="s">
        <v>121</v>
      </c>
      <c r="H24" s="166" t="s">
        <v>121</v>
      </c>
      <c r="I24" s="166" t="s">
        <v>121</v>
      </c>
      <c r="J24" s="166" t="s">
        <v>121</v>
      </c>
      <c r="K24" s="166" t="s">
        <v>121</v>
      </c>
      <c r="L24" s="167" t="s">
        <v>121</v>
      </c>
    </row>
    <row r="25" spans="2:12" ht="26.25" thickBot="1" x14ac:dyDescent="0.45">
      <c r="B25" s="418"/>
      <c r="C25" s="168" t="s">
        <v>121</v>
      </c>
      <c r="D25" s="169" t="s">
        <v>121</v>
      </c>
      <c r="E25" s="169" t="s">
        <v>121</v>
      </c>
      <c r="F25" s="169" t="s">
        <v>121</v>
      </c>
      <c r="G25" s="169" t="s">
        <v>121</v>
      </c>
      <c r="H25" s="169" t="s">
        <v>121</v>
      </c>
      <c r="I25" s="169" t="s">
        <v>121</v>
      </c>
      <c r="J25" s="169" t="s">
        <v>121</v>
      </c>
      <c r="K25" s="169" t="s">
        <v>121</v>
      </c>
      <c r="L25" s="170" t="s">
        <v>121</v>
      </c>
    </row>
    <row r="28" spans="2:12" x14ac:dyDescent="0.4">
      <c r="C28" s="151" t="s">
        <v>112</v>
      </c>
    </row>
    <row r="29" spans="2:12" x14ac:dyDescent="0.4">
      <c r="C29" s="151" t="s">
        <v>78</v>
      </c>
    </row>
    <row r="30" spans="2:12" x14ac:dyDescent="0.4">
      <c r="C30" s="151" t="s">
        <v>89</v>
      </c>
    </row>
    <row r="31" spans="2:12" x14ac:dyDescent="0.4">
      <c r="C31" s="151" t="s">
        <v>90</v>
      </c>
    </row>
    <row r="32" spans="2:12" x14ac:dyDescent="0.4">
      <c r="C32" s="151" t="s">
        <v>134</v>
      </c>
    </row>
    <row r="33" spans="3:3" x14ac:dyDescent="0.4">
      <c r="C33" s="151" t="s">
        <v>135</v>
      </c>
    </row>
    <row r="34" spans="3:3" x14ac:dyDescent="0.4">
      <c r="C34" s="151" t="s">
        <v>79</v>
      </c>
    </row>
    <row r="35" spans="3:3" x14ac:dyDescent="0.4">
      <c r="C35" s="151" t="s">
        <v>80</v>
      </c>
    </row>
    <row r="37" spans="3:3" x14ac:dyDescent="0.4">
      <c r="C37" s="151" t="s">
        <v>113</v>
      </c>
    </row>
    <row r="38" spans="3:3" x14ac:dyDescent="0.4">
      <c r="C38" s="151" t="s">
        <v>81</v>
      </c>
    </row>
    <row r="39" spans="3:3" x14ac:dyDescent="0.4">
      <c r="C39" s="151" t="s">
        <v>82</v>
      </c>
    </row>
    <row r="40" spans="3:3" x14ac:dyDescent="0.4">
      <c r="C40" s="151" t="s">
        <v>83</v>
      </c>
    </row>
    <row r="41" spans="3:3" x14ac:dyDescent="0.4">
      <c r="C41" s="151" t="s">
        <v>84</v>
      </c>
    </row>
    <row r="42" spans="3:3" x14ac:dyDescent="0.4">
      <c r="C42" s="151" t="s">
        <v>85</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療養通所（1枚版）</vt:lpstr>
      <vt:lpstr>シフト記号表（勤務時間帯）</vt:lpstr>
      <vt:lpstr>記入方法</vt:lpstr>
      <vt:lpstr>プルダウン・リスト</vt:lpstr>
      <vt:lpstr>'シフト記号表（勤務時間帯）'!【記載例】シフト記号</vt:lpstr>
      <vt:lpstr>記入方法!Print_Area</vt:lpstr>
      <vt:lpstr>'療養通所（1枚版）'!Print_Area</vt:lpstr>
      <vt:lpstr>'療養通所（1枚版）'!Print_Titles</vt:lpstr>
      <vt:lpstr>シフト記号表</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小永井　正敬</cp:lastModifiedBy>
  <cp:lastPrinted>2024-01-30T07:39:25Z</cp:lastPrinted>
  <dcterms:created xsi:type="dcterms:W3CDTF">2020-01-14T23:47:53Z</dcterms:created>
  <dcterms:modified xsi:type="dcterms:W3CDTF">2024-09-13T06:00:53Z</dcterms:modified>
</cp:coreProperties>
</file>